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05-30 - Dobrošov ki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'2024-05-30 - Dobrošov kio...'!$C$126:$K$259</definedName>
    <definedName name="_xlnm.Print_Area" localSheetId="1">'2024-05-30 - Dobrošov kio...'!$C$82:$J$110,'2024-05-30 - Dobrošov kio...'!$C$116:$K$259</definedName>
    <definedName name="_xlnm.Print_Titles" localSheetId="1">'2024-05-30 - Dobrošov kio...'!$126:$126</definedName>
    <definedName name="_xlnm.Print_Area" localSheetId="2">'Seznam figur'!$C$4:$G$43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R235"/>
  <c r="J35"/>
  <c r="J34"/>
  <c i="1" r="AY95"/>
  <c i="2" r="J33"/>
  <c i="1" r="AX95"/>
  <c i="2"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1"/>
  <c r="E119"/>
  <c r="F87"/>
  <c r="E85"/>
  <c r="J22"/>
  <c r="E22"/>
  <c r="J124"/>
  <c r="J21"/>
  <c r="J19"/>
  <c r="E19"/>
  <c r="J123"/>
  <c r="J18"/>
  <c r="J16"/>
  <c r="E16"/>
  <c r="F90"/>
  <c r="J15"/>
  <c r="J13"/>
  <c r="E13"/>
  <c r="F89"/>
  <c r="J12"/>
  <c r="J10"/>
  <c r="J121"/>
  <c i="1" r="L90"/>
  <c r="AM90"/>
  <c r="AM89"/>
  <c r="L89"/>
  <c r="AM87"/>
  <c r="L87"/>
  <c r="L85"/>
  <c r="L84"/>
  <c i="2" r="BK248"/>
  <c r="BK243"/>
  <c r="J236"/>
  <c r="BK228"/>
  <c r="J226"/>
  <c r="BK221"/>
  <c r="BK219"/>
  <c r="J217"/>
  <c r="J213"/>
  <c r="J204"/>
  <c r="BK197"/>
  <c r="J194"/>
  <c r="J176"/>
  <c r="BK160"/>
  <c r="J152"/>
  <c r="J141"/>
  <c r="BK132"/>
  <c r="J258"/>
  <c r="J252"/>
  <c r="J243"/>
  <c r="BK236"/>
  <c r="BK194"/>
  <c r="BK180"/>
  <c r="BK162"/>
  <c r="BK152"/>
  <c r="BK141"/>
  <c r="J130"/>
  <c r="J250"/>
  <c r="J238"/>
  <c r="J229"/>
  <c r="BK223"/>
  <c r="BK220"/>
  <c r="BK218"/>
  <c r="BK214"/>
  <c r="BK204"/>
  <c r="BK195"/>
  <c r="J185"/>
  <c r="BK165"/>
  <c r="J158"/>
  <c r="BK148"/>
  <c r="BK136"/>
  <c r="BK258"/>
  <c r="BK254"/>
  <c r="BK250"/>
  <c r="BK241"/>
  <c r="BK229"/>
  <c r="BK183"/>
  <c r="J165"/>
  <c r="BK154"/>
  <c r="J146"/>
  <c r="BK134"/>
  <c r="BK245"/>
  <c r="J241"/>
  <c r="J233"/>
  <c r="J228"/>
  <c r="BK224"/>
  <c r="J223"/>
  <c r="J219"/>
  <c r="BK217"/>
  <c r="BK213"/>
  <c r="J206"/>
  <c r="J202"/>
  <c r="J195"/>
  <c r="J183"/>
  <c r="J168"/>
  <c r="BK156"/>
  <c r="BK150"/>
  <c r="J144"/>
  <c r="J134"/>
  <c r="J248"/>
  <c r="J254"/>
  <c r="BK244"/>
  <c r="J240"/>
  <c r="BK233"/>
  <c r="BK185"/>
  <c r="BK176"/>
  <c r="J160"/>
  <c r="J156"/>
  <c r="J148"/>
  <c r="J138"/>
  <c r="J132"/>
  <c r="J245"/>
  <c r="BK240"/>
  <c r="J231"/>
  <c r="BK226"/>
  <c r="J224"/>
  <c r="J221"/>
  <c r="J220"/>
  <c r="J218"/>
  <c r="J214"/>
  <c r="BK206"/>
  <c r="BK202"/>
  <c r="J197"/>
  <c r="J193"/>
  <c r="J180"/>
  <c r="J162"/>
  <c r="J154"/>
  <c r="BK146"/>
  <c r="BK138"/>
  <c r="BK130"/>
  <c i="1" r="AS94"/>
  <c i="2" r="BK252"/>
  <c r="J244"/>
  <c r="BK238"/>
  <c r="BK231"/>
  <c r="BK193"/>
  <c r="BK168"/>
  <c r="BK158"/>
  <c r="J150"/>
  <c r="BK144"/>
  <c r="J136"/>
  <c l="1" r="P129"/>
  <c r="T167"/>
  <c r="P192"/>
  <c r="BK216"/>
  <c r="J216"/>
  <c r="J102"/>
  <c r="R216"/>
  <c r="P222"/>
  <c r="BK230"/>
  <c r="J230"/>
  <c r="J104"/>
  <c r="T230"/>
  <c r="R239"/>
  <c r="BK129"/>
  <c r="T129"/>
  <c r="T128"/>
  <c r="BK167"/>
  <c r="J167"/>
  <c r="J98"/>
  <c r="R167"/>
  <c r="R192"/>
  <c r="P212"/>
  <c r="T212"/>
  <c r="T216"/>
  <c r="T222"/>
  <c r="P230"/>
  <c r="BK235"/>
  <c r="J235"/>
  <c r="J105"/>
  <c r="T235"/>
  <c r="P239"/>
  <c r="BK242"/>
  <c r="J242"/>
  <c r="J107"/>
  <c r="R242"/>
  <c r="BK247"/>
  <c r="J247"/>
  <c r="J108"/>
  <c r="R247"/>
  <c r="BK253"/>
  <c r="J253"/>
  <c r="J109"/>
  <c r="T253"/>
  <c r="R129"/>
  <c r="R128"/>
  <c r="P167"/>
  <c r="BK192"/>
  <c r="J192"/>
  <c r="J99"/>
  <c r="T192"/>
  <c r="BK212"/>
  <c r="J212"/>
  <c r="J101"/>
  <c r="R212"/>
  <c r="P216"/>
  <c r="BK222"/>
  <c r="J222"/>
  <c r="J103"/>
  <c r="R222"/>
  <c r="R230"/>
  <c r="P235"/>
  <c r="BK239"/>
  <c r="J239"/>
  <c r="J106"/>
  <c r="T239"/>
  <c r="P242"/>
  <c r="T242"/>
  <c r="P247"/>
  <c r="T247"/>
  <c r="P253"/>
  <c r="R253"/>
  <c r="BK164"/>
  <c r="J164"/>
  <c r="J97"/>
  <c r="J87"/>
  <c r="J89"/>
  <c r="J90"/>
  <c r="F123"/>
  <c r="F124"/>
  <c r="BE132"/>
  <c r="BE150"/>
  <c r="BE152"/>
  <c r="BE156"/>
  <c r="BE160"/>
  <c r="BE162"/>
  <c r="BE165"/>
  <c r="BE180"/>
  <c r="BE185"/>
  <c r="BE193"/>
  <c r="BE229"/>
  <c r="BE233"/>
  <c r="BE236"/>
  <c r="BE238"/>
  <c r="BE240"/>
  <c r="BE250"/>
  <c r="BE252"/>
  <c r="BE254"/>
  <c r="BE258"/>
  <c r="BE248"/>
  <c r="BE130"/>
  <c r="BE134"/>
  <c r="BE136"/>
  <c r="BE138"/>
  <c r="BE141"/>
  <c r="BE144"/>
  <c r="BE146"/>
  <c r="BE148"/>
  <c r="BE154"/>
  <c r="BE158"/>
  <c r="BE168"/>
  <c r="BE176"/>
  <c r="BE183"/>
  <c r="BE194"/>
  <c r="BE195"/>
  <c r="BE197"/>
  <c r="BE202"/>
  <c r="BE204"/>
  <c r="BE206"/>
  <c r="BE213"/>
  <c r="BE214"/>
  <c r="BE217"/>
  <c r="BE218"/>
  <c r="BE219"/>
  <c r="BE220"/>
  <c r="BE221"/>
  <c r="BE223"/>
  <c r="BE224"/>
  <c r="BE226"/>
  <c r="BE228"/>
  <c r="BE231"/>
  <c r="BE241"/>
  <c r="BE243"/>
  <c r="BE244"/>
  <c r="BE245"/>
  <c r="F32"/>
  <c i="1" r="BA95"/>
  <c r="BA94"/>
  <c r="AW94"/>
  <c r="AK30"/>
  <c i="2" r="F33"/>
  <c i="1" r="BB95"/>
  <c r="BB94"/>
  <c r="W31"/>
  <c i="2" r="F35"/>
  <c i="1" r="BD95"/>
  <c r="BD94"/>
  <c r="W33"/>
  <c i="2" r="J32"/>
  <c i="1" r="AW95"/>
  <c i="2" r="F34"/>
  <c i="1" r="BC95"/>
  <c r="BC94"/>
  <c r="AY94"/>
  <c i="2" l="1" r="BK128"/>
  <c r="J128"/>
  <c r="J95"/>
  <c r="R211"/>
  <c r="R127"/>
  <c r="P211"/>
  <c r="T211"/>
  <c r="T127"/>
  <c r="P128"/>
  <c r="P127"/>
  <c i="1" r="AU95"/>
  <c i="2" r="J129"/>
  <c r="J96"/>
  <c r="BK211"/>
  <c r="J211"/>
  <c r="J100"/>
  <c i="1" r="AX94"/>
  <c r="W30"/>
  <c i="2" r="F31"/>
  <c i="1" r="AZ95"/>
  <c r="AZ94"/>
  <c r="AV94"/>
  <c r="AK29"/>
  <c r="AU94"/>
  <c r="W32"/>
  <c i="2" r="J31"/>
  <c i="1" r="AV95"/>
  <c r="AT95"/>
  <c i="2" l="1" r="BK127"/>
  <c r="J127"/>
  <c r="J94"/>
  <c i="1" r="W29"/>
  <c r="AT94"/>
  <c i="2" l="1" r="J28"/>
  <c i="1" r="AG95"/>
  <c r="AG94"/>
  <c r="AK26"/>
  <c i="2" l="1" r="J37"/>
  <c i="1" r="AK35"/>
  <c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<sst xmlns="http://schemas.openxmlformats.org/spreadsheetml/2006/main">
  <si>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</si>
  <si>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</si>
  <si>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</si>
  <si>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</si>
  <si>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{78b6bc76-bc6e-484c-ba85-e652daa2e113}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</si>
  <si>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</si>
  <si>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</si>
  <si>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</si>
  <si>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</si>
  <si>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</si>
  <si>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</si>
  <si>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</si>
  <si>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</si>
  <si>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</si>
  <si>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2024-05-30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</si>
  <si>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</si>
  <si>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</si>
  <si>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Dobrošov kiosek - bourací práce</t>
  </si>
  <si>
    <t>KSO:</t>
  </si>
  <si>
    <t>CC-CZ:</t>
  </si>
  <si>
    <t>Místo:</t>
  </si>
  <si>
    <t>Dobrošov</t>
  </si>
  <si>
    <t>Datum:</t>
  </si>
  <si>
    <t>5. 6. 2024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</si>
  <si>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</si>
  <si>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</si>
  <si>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</si>
  <si>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</si>
  <si>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</si>
  <si>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</si>
  <si>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</si>
  <si>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</si>
  <si>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</si>
  <si>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</si>
  <si>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</si>
  <si>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</si>
  <si>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</si>
  <si>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</si>
  <si>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</si>
  <si>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</si>
  <si>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</si>
  <si>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</si>
  <si>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</si>
  <si>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</si>
  <si>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</si>
  <si>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</si>
  <si>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</si>
  <si>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</si>
  <si>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</si>
  <si>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</si>
  <si>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</si>
  <si>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</si>
  <si>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</si>
  <si>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</si>
  <si>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</si>
  <si>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</si>
  <si>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</si>
  <si>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</si>
  <si>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</si>
  <si>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</si>
  <si>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</si>
  <si>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</si>
  <si>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</si>
  <si>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</si>
  <si>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</si>
  <si>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</si>
  <si>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</si>
  <si>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</si>
  <si>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</si>
  <si>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</si>
  <si>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</si>
  <si>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</si>
  <si>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</si>
  <si>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</si>
  <si>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</si>
  <si>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</si>
  <si>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</si>
  <si>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</si>
  <si>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</si>
  <si>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</si>
  <si>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</si>
  <si>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asfalt_pás</t>
  </si>
  <si>
    <t>Asfaltové pásy 3 vrstvy</t>
  </si>
  <si>
    <t>m2</t>
  </si>
  <si>
    <t>152,244</t>
  </si>
  <si>
    <t>3</t>
  </si>
  <si>
    <t>2</t>
  </si>
  <si>
    <t>keramic</t>
  </si>
  <si>
    <t>keramická dlažba</t>
  </si>
  <si>
    <t>9,77</t>
  </si>
  <si>
    <t>KRYCÍ LIST SOUPISU PRACÍ</t>
  </si>
  <si>
    <t>okna_m2</t>
  </si>
  <si>
    <t>Okna</t>
  </si>
  <si>
    <t>6,576</t>
  </si>
  <si>
    <t>ornice</t>
  </si>
  <si>
    <t>Sejmutí ornice</t>
  </si>
  <si>
    <t>403,145</t>
  </si>
  <si>
    <t>teraco</t>
  </si>
  <si>
    <t>Teracová dlažba</t>
  </si>
  <si>
    <t>35,31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</si>
  <si>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</si>
  <si>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</si>
  <si>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</si>
  <si>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</si>
  <si>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</si>
  <si>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</si>
  <si>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</si>
  <si>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</si>
  <si>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</si>
  <si>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</si>
  <si>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</si>
  <si>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</si>
  <si>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</si>
  <si>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</si>
  <si>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</si>
  <si>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</si>
  <si>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</si>
  <si>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</si>
  <si>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</si>
  <si>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</si>
  <si>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</si>
  <si>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</si>
  <si>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</si>
  <si>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</si>
  <si>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</si>
  <si>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</si>
  <si>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</si>
  <si>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</si>
  <si>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</si>
  <si>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</si>
  <si>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</si>
  <si>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</si>
  <si>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</si>
  <si>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</si>
  <si>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</si>
  <si>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</si>
  <si>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</si>
  <si>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</si>
  <si>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</si>
  <si>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</si>
  <si>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</si>
  <si>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</si>
  <si>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</si>
  <si>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1874521230</t>
  </si>
  <si>
    <t>VV</t>
  </si>
  <si>
    <t>"viz. D.1.5.2" 12</t>
  </si>
  <si>
    <t>112101122</t>
  </si>
  <si>
    <t>Odstranění stromů jehličnatých průměru kmene přes 300 do 500 mm</t>
  </si>
  <si>
    <t>1271103833</t>
  </si>
  <si>
    <t>"viz. D.1.5.2" 1</t>
  </si>
  <si>
    <t>112251101</t>
  </si>
  <si>
    <t>Odstranění pařezů průměru přes 100 do 300 mm</t>
  </si>
  <si>
    <t>1916495797</t>
  </si>
  <si>
    <t>112251102</t>
  </si>
  <si>
    <t>Odstranění pařezů průměru přes 300 do 500 mm</t>
  </si>
  <si>
    <t>-475060549</t>
  </si>
  <si>
    <t>5</t>
  </si>
  <si>
    <t>113151111.R</t>
  </si>
  <si>
    <t>Rozebrání zpevněných ploch</t>
  </si>
  <si>
    <t>-534823688</t>
  </si>
  <si>
    <t>výkres demolice D.1.1.2. Půdorys 1.NP</t>
  </si>
  <si>
    <t>"zpevněné plochy" 60</t>
  </si>
  <si>
    <t>6</t>
  </si>
  <si>
    <t>121151114</t>
  </si>
  <si>
    <t>Sejmutí ornice plochy do 500 m2 tl vrstvy přes 200 do 250 mm strojně</t>
  </si>
  <si>
    <t>-1026947017</t>
  </si>
  <si>
    <t>viz. D.1.1.15 půdorys výkopů</t>
  </si>
  <si>
    <t>ornice*1,05</t>
  </si>
  <si>
    <t>7</t>
  </si>
  <si>
    <t>122251104</t>
  </si>
  <si>
    <t>Odkopávky a prokopávky nezapažené v hornině třídy těžitelnosti I skupiny 3 objem do 500 m3 strojně</t>
  </si>
  <si>
    <t>m3</t>
  </si>
  <si>
    <t>-2131466749</t>
  </si>
  <si>
    <t>"viz. D.1.1.15 půdorys výkopů" 165*1,05</t>
  </si>
  <si>
    <t>8</t>
  </si>
  <si>
    <t>129001101</t>
  </si>
  <si>
    <t>Příplatek za ztížení odkopávky nebo prokopávky v blízkosti inženýrských sítí</t>
  </si>
  <si>
    <t>-64306684</t>
  </si>
  <si>
    <t>"viz. D.1.1.15 půdorys výkopů" 15*0,5*1*1,05</t>
  </si>
  <si>
    <t>9</t>
  </si>
  <si>
    <t>161151103</t>
  </si>
  <si>
    <t>Svislé přemístění výkopku z horniny třídy těžitelnosti I skupiny 1 až 3 hl výkopu přes 4 do 8 m</t>
  </si>
  <si>
    <t>1299461592</t>
  </si>
  <si>
    <t>"viz. D.1.1.4 výkres demolice" 165*1,05</t>
  </si>
  <si>
    <t>10</t>
  </si>
  <si>
    <t>162201401</t>
  </si>
  <si>
    <t>Vodorovné přemístění větví stromů listnatých do 1 km D kmene přes 100 do 300 mm</t>
  </si>
  <si>
    <t>-144645341</t>
  </si>
  <si>
    <t>11</t>
  </si>
  <si>
    <t>162201406</t>
  </si>
  <si>
    <t>Vodorovné přemístění větví stromů jehličnatých do 1 km D kmene přes 300 do 500 mm</t>
  </si>
  <si>
    <t>-674325750</t>
  </si>
  <si>
    <t>162201411</t>
  </si>
  <si>
    <t>Vodorovné přemístění kmenů stromů listnatých do 1 km D kmene přes 100 do 300 mm</t>
  </si>
  <si>
    <t>1016953125</t>
  </si>
  <si>
    <t>13</t>
  </si>
  <si>
    <t>162201416</t>
  </si>
  <si>
    <t>Vodorovné přemístění kmenů stromů jehličnatých do 1 km D kmene přes 300 do 500 mm</t>
  </si>
  <si>
    <t>1220469904</t>
  </si>
  <si>
    <t>14</t>
  </si>
  <si>
    <t>162351103</t>
  </si>
  <si>
    <t>Vodorovné přemístění přes 50 do 500 m výkopku/sypaniny z horniny třídy těžitelnosti I skupiny 1 až 3</t>
  </si>
  <si>
    <t>-1028302543</t>
  </si>
  <si>
    <t>15</t>
  </si>
  <si>
    <t>167151111</t>
  </si>
  <si>
    <t>Nakládání výkopku z hornin třídy těžitelnosti I skupiny 1 až 3 přes 100 m3</t>
  </si>
  <si>
    <t>-1304722145</t>
  </si>
  <si>
    <t>16</t>
  </si>
  <si>
    <t>171251201</t>
  </si>
  <si>
    <t>Uložení sypaniny na skládky nebo meziskládky</t>
  </si>
  <si>
    <t>1308441960</t>
  </si>
  <si>
    <t>Komunikace pozemní</t>
  </si>
  <si>
    <t>17</t>
  </si>
  <si>
    <t>564851111</t>
  </si>
  <si>
    <t>Podklad ze štěrkodrtě ŠD plochy přes 100 m2 tl 150 mm</t>
  </si>
  <si>
    <t>1053635696</t>
  </si>
  <si>
    <t>"zpevnění po demolici objektu" 210</t>
  </si>
  <si>
    <t>Ostatní konstrukce a práce, bourání</t>
  </si>
  <si>
    <t>18</t>
  </si>
  <si>
    <t>961044111</t>
  </si>
  <si>
    <t>Bourání základů z betonu prostého</t>
  </si>
  <si>
    <t>-1619473857</t>
  </si>
  <si>
    <t>souhrnná technická zpráva</t>
  </si>
  <si>
    <t>výkres demolice D.1.1.3. řezy</t>
  </si>
  <si>
    <t>"pasy" (6,8+18,2+11,05+6,4+6,8+3,5+1,6)*0,6*0,8</t>
  </si>
  <si>
    <t>"deska" (11,05*6,4+6,9*6,8+7*3+(6,9+5,8)*3,5+2,6*5,5)*0,25</t>
  </si>
  <si>
    <t>Mezisoučet</t>
  </si>
  <si>
    <t>"20% ŽB" 75,436*-0,2</t>
  </si>
  <si>
    <t>Součet</t>
  </si>
  <si>
    <t>19</t>
  </si>
  <si>
    <t>961055111</t>
  </si>
  <si>
    <t>Bourání základů ze ŽB</t>
  </si>
  <si>
    <t>975028379</t>
  </si>
  <si>
    <t>"20% ŽB" 75,436*0,2</t>
  </si>
  <si>
    <t>20</t>
  </si>
  <si>
    <t>962071711</t>
  </si>
  <si>
    <t>Bourání kovových, litinových nebo nýtovaných sloupů s patkou a hlavicí</t>
  </si>
  <si>
    <t>t</t>
  </si>
  <si>
    <t>-1877508921</t>
  </si>
  <si>
    <t>viz. D.1.1.2 půdorys 1.NP</t>
  </si>
  <si>
    <t>"sloupy" (2,8*21,3*0,001)*2</t>
  </si>
  <si>
    <t>981011111</t>
  </si>
  <si>
    <t>Demolice budov dřevěných lehkých jednostranně obitých postupným rozebíráním</t>
  </si>
  <si>
    <t>-705537252</t>
  </si>
  <si>
    <t>"Dřevěná bouda" 2*2,2*1,5</t>
  </si>
  <si>
    <t>22</t>
  </si>
  <si>
    <t>981011714</t>
  </si>
  <si>
    <t>Demolice budov ze železobetonu podíl konstrukcí přes 20 do 25 % postupným rozebíráním</t>
  </si>
  <si>
    <t>1142645696</t>
  </si>
  <si>
    <t>projekt demolice číslo výkresu D.1.1.2. - půdorys 1.NP</t>
  </si>
  <si>
    <t>"garáž" (5,5*6,5)*2,6</t>
  </si>
  <si>
    <t>"tech. místnost + sklad" ((3,1+3,8)*1,5)*2,7</t>
  </si>
  <si>
    <t>"zbytek místností" (11*6)*2,8</t>
  </si>
  <si>
    <t>997</t>
  </si>
  <si>
    <t>Přesun sutě</t>
  </si>
  <si>
    <t>23</t>
  </si>
  <si>
    <t>997013151</t>
  </si>
  <si>
    <t>Vnitrostaveništní doprava suti a vybouraných hmot pro budovy v do 6 m s omezením mechanizace</t>
  </si>
  <si>
    <t>2030631178</t>
  </si>
  <si>
    <t>24</t>
  </si>
  <si>
    <t>997013501</t>
  </si>
  <si>
    <t>Odvoz suti a vybouraných hmot na skládku nebo meziskládku do 1 km se složením</t>
  </si>
  <si>
    <t>160821722</t>
  </si>
  <si>
    <t>25</t>
  </si>
  <si>
    <t>997013509</t>
  </si>
  <si>
    <t>Příplatek k odvozu suti a vybouraných hmot na skládku ZKD 1 km přes 1 km</t>
  </si>
  <si>
    <t>-218848569</t>
  </si>
  <si>
    <t>353,865*14 'Přepočtené koeficientem množství</t>
  </si>
  <si>
    <t>26</t>
  </si>
  <si>
    <t>997013609</t>
  </si>
  <si>
    <t>Poplatek za uložení na skládce (skládkovné) stavebního odpadu ze směsí nebo oddělených frakcí betonu, cihel a keramických výrobků kód odpadu 17 01 07</t>
  </si>
  <si>
    <t>851439247</t>
  </si>
  <si>
    <t>"podlahy" 5,738</t>
  </si>
  <si>
    <t>"základy" 64,272</t>
  </si>
  <si>
    <t>"žb" 177,715+94,248</t>
  </si>
  <si>
    <t>27</t>
  </si>
  <si>
    <t>997013645</t>
  </si>
  <si>
    <t>Poplatek za uložení na skládce (skládkovné) odpadu asfaltového bez dehtu kód odpadu 17 03 02</t>
  </si>
  <si>
    <t>-303538944</t>
  </si>
  <si>
    <t>"povlaková krytina" 2,532</t>
  </si>
  <si>
    <t>28</t>
  </si>
  <si>
    <t>997013804</t>
  </si>
  <si>
    <t>Poplatek za uložení na skládce (skládkovné) stavebního odpadu ze skla kód odpadu 17 02 02</t>
  </si>
  <si>
    <t>-1952874602</t>
  </si>
  <si>
    <t>"(jen sklo) okna, dveře" 0,364</t>
  </si>
  <si>
    <t>29</t>
  </si>
  <si>
    <t>997013811</t>
  </si>
  <si>
    <t>Poplatek za uložení na skládce (skládkovné) stavebního odpadu dřevěného kód odpadu 17 02 01</t>
  </si>
  <si>
    <t>-1328562130</t>
  </si>
  <si>
    <t>"konstrukce truhlářské" 0,973</t>
  </si>
  <si>
    <t>"konstrukce tesařské" 2,249</t>
  </si>
  <si>
    <t>"dřevo" 0,257</t>
  </si>
  <si>
    <t>PSV</t>
  </si>
  <si>
    <t>Práce a dodávky PSV</t>
  </si>
  <si>
    <t>712</t>
  </si>
  <si>
    <t>Povlakové krytiny</t>
  </si>
  <si>
    <t>30</t>
  </si>
  <si>
    <t>712300843</t>
  </si>
  <si>
    <t>Odstranění povlakové krytiny střech do 10° od zbytkového asfaltového pásu odsekáním</t>
  </si>
  <si>
    <t>-610083574</t>
  </si>
  <si>
    <t>31</t>
  </si>
  <si>
    <t>712340833</t>
  </si>
  <si>
    <t>Odstranění povlakové krytiny střech do 10° z pásů NAIP přitavených v plné ploše třívrstvé</t>
  </si>
  <si>
    <t>1740666937</t>
  </si>
  <si>
    <t>725</t>
  </si>
  <si>
    <t>Zdravotechnika - zařizovací předměty</t>
  </si>
  <si>
    <t>32</t>
  </si>
  <si>
    <t>725110811</t>
  </si>
  <si>
    <t>Demontáž klozetů splachovací s nádrží</t>
  </si>
  <si>
    <t>soubor</t>
  </si>
  <si>
    <t>1893883550</t>
  </si>
  <si>
    <t>33</t>
  </si>
  <si>
    <t>725210821</t>
  </si>
  <si>
    <t>Demontáž umyvadel bez výtokových armatur</t>
  </si>
  <si>
    <t>1132794365</t>
  </si>
  <si>
    <t>34</t>
  </si>
  <si>
    <t>725240811</t>
  </si>
  <si>
    <t>Demontáž kabin sprchových bez výtokových armatur</t>
  </si>
  <si>
    <t>-1419347026</t>
  </si>
  <si>
    <t>35</t>
  </si>
  <si>
    <t>725320822</t>
  </si>
  <si>
    <t>Demontáž dřez dvojitý vestavěný v kuchyňských sestavách bez výtokových armatur</t>
  </si>
  <si>
    <t>-202497858</t>
  </si>
  <si>
    <t>36</t>
  </si>
  <si>
    <t>725530823</t>
  </si>
  <si>
    <t>Demontáž ohřívač elektrický tlakový přes 50 do 200 l</t>
  </si>
  <si>
    <t>2034565883</t>
  </si>
  <si>
    <t>741</t>
  </si>
  <si>
    <t>Elektroinstalace - silnoproud</t>
  </si>
  <si>
    <t>37</t>
  </si>
  <si>
    <t>741211821R</t>
  </si>
  <si>
    <t>Demontáž rozvodnic kovových pod omítkou s krytím přes IPx4 plochou do 0,2 m2</t>
  </si>
  <si>
    <t>kpl</t>
  </si>
  <si>
    <t>-750135957</t>
  </si>
  <si>
    <t>38</t>
  </si>
  <si>
    <t>741421811</t>
  </si>
  <si>
    <t>Demontáž drátu nebo lana svodového vedení D do 8 mm kolmý svod</t>
  </si>
  <si>
    <t>m</t>
  </si>
  <si>
    <t>-772011067</t>
  </si>
  <si>
    <t>2,6*3</t>
  </si>
  <si>
    <t>39</t>
  </si>
  <si>
    <t>741421821</t>
  </si>
  <si>
    <t>Demontáž drátu nebo lana svodového vedení D do 8 mm rovná střecha</t>
  </si>
  <si>
    <t>-206172669</t>
  </si>
  <si>
    <t>40</t>
  </si>
  <si>
    <t>741421843</t>
  </si>
  <si>
    <t>Demontáž svorky šroubové hromosvodné se 2 šrouby</t>
  </si>
  <si>
    <t>-1250092150</t>
  </si>
  <si>
    <t>41</t>
  </si>
  <si>
    <t>741421871</t>
  </si>
  <si>
    <t>Demontáž vedení hromosvodné-ochranného úhelníku délky do 1,4 m</t>
  </si>
  <si>
    <t>2066448932</t>
  </si>
  <si>
    <t>762</t>
  </si>
  <si>
    <t>Konstrukce tesařské</t>
  </si>
  <si>
    <t>42</t>
  </si>
  <si>
    <t>762811811</t>
  </si>
  <si>
    <t>Demontáž záklopů stropů z hrubých prken tl do 32 mm</t>
  </si>
  <si>
    <t>1544867822</t>
  </si>
  <si>
    <t>4,65*7</t>
  </si>
  <si>
    <t>43</t>
  </si>
  <si>
    <t>762822810</t>
  </si>
  <si>
    <t>Demontáž stropních trámů z hraněného řeziva průřezové pl do 144 cm2</t>
  </si>
  <si>
    <t>947301406</t>
  </si>
  <si>
    <t>4,65*8</t>
  </si>
  <si>
    <t>764</t>
  </si>
  <si>
    <t>Konstrukce klempířské</t>
  </si>
  <si>
    <t>44</t>
  </si>
  <si>
    <t>764002841</t>
  </si>
  <si>
    <t>Demontáž oplechování horních ploch zdí a nadezdívek do suti</t>
  </si>
  <si>
    <t>-535384605</t>
  </si>
  <si>
    <t>27+17</t>
  </si>
  <si>
    <t>45</t>
  </si>
  <si>
    <t>764004821</t>
  </si>
  <si>
    <t>Demontáž nástřešního žlabu do suti</t>
  </si>
  <si>
    <t>-17168761</t>
  </si>
  <si>
    <t>766</t>
  </si>
  <si>
    <t>Konstrukce truhlářské</t>
  </si>
  <si>
    <t>46</t>
  </si>
  <si>
    <t>766622861</t>
  </si>
  <si>
    <t>Vyvěšení křídel dřevěných nebo plastových okenních do 1,5 m2</t>
  </si>
  <si>
    <t>-689974882</t>
  </si>
  <si>
    <t>47</t>
  </si>
  <si>
    <t>766691914</t>
  </si>
  <si>
    <t>Vyvěšení nebo zavěšení dřevěných křídel dveří pl do 2 m2</t>
  </si>
  <si>
    <t>-1631888281</t>
  </si>
  <si>
    <t>767</t>
  </si>
  <si>
    <t>Konstrukce zámečnické</t>
  </si>
  <si>
    <t>48</t>
  </si>
  <si>
    <t>767641800</t>
  </si>
  <si>
    <t>Demontáž zárubní dveří odřezáním plochy do 2,5 m2</t>
  </si>
  <si>
    <t>1379921927</t>
  </si>
  <si>
    <t>49</t>
  </si>
  <si>
    <t>767651821</t>
  </si>
  <si>
    <t>Demontáž vrat garážových otvíravých pl do 6 m2</t>
  </si>
  <si>
    <t>-1117478148</t>
  </si>
  <si>
    <t>50</t>
  </si>
  <si>
    <t>767661811</t>
  </si>
  <si>
    <t>Demontáž mříží pevných nebo otevíravých</t>
  </si>
  <si>
    <t>-798734485</t>
  </si>
  <si>
    <t>okna_m2+1*2</t>
  </si>
  <si>
    <t>771</t>
  </si>
  <si>
    <t>Podlahy z dlaždic</t>
  </si>
  <si>
    <t>51</t>
  </si>
  <si>
    <t>771551810</t>
  </si>
  <si>
    <t>Demontáž podlah z dlaždic teracových kladených do malty</t>
  </si>
  <si>
    <t>-45804225</t>
  </si>
  <si>
    <t>52</t>
  </si>
  <si>
    <t>771571810</t>
  </si>
  <si>
    <t>Demontáž podlah z dlaždic keramických kladených do malty</t>
  </si>
  <si>
    <t>-1313838893</t>
  </si>
  <si>
    <t>53</t>
  </si>
  <si>
    <t>998771201</t>
  </si>
  <si>
    <t>Přesun hmot procentní pro podlahy z dlaždic v objektech v do 6 m</t>
  </si>
  <si>
    <t>%</t>
  </si>
  <si>
    <t>-905879781</t>
  </si>
  <si>
    <t>HZS</t>
  </si>
  <si>
    <t>Hodinové zúčtovací sazby</t>
  </si>
  <si>
    <t>54</t>
  </si>
  <si>
    <t>HZS2231</t>
  </si>
  <si>
    <t>Hodinová zúčtovací sazba elektrikář</t>
  </si>
  <si>
    <t>hod</t>
  </si>
  <si>
    <t>512</t>
  </si>
  <si>
    <t>1590026468</t>
  </si>
  <si>
    <t>"odpojení rozvaděče" 3</t>
  </si>
  <si>
    <t>"demontáž elektrických zařízení" 7</t>
  </si>
  <si>
    <t>55</t>
  </si>
  <si>
    <t>HZS2491</t>
  </si>
  <si>
    <t>Hodinová zúčtovací sazba dělník výpomoc</t>
  </si>
  <si>
    <t>-1327935620</t>
  </si>
  <si>
    <t>"vyklízení objektu SO-01" 30</t>
  </si>
  <si>
    <t>SEZNAM FIGUR</t>
  </si>
  <si>
    <t>Výměra</t>
  </si>
  <si>
    <t>(3,75+0,9)*6,886+(6,8*5,65)+(11,015*6,373)+(6,827*1,7)</t>
  </si>
  <si>
    <t>Použití figury:</t>
  </si>
  <si>
    <t>"003" 0,67</t>
  </si>
  <si>
    <t>"004" 0,71</t>
  </si>
  <si>
    <t>"006" 6,92</t>
  </si>
  <si>
    <t>"007" 1,47</t>
  </si>
  <si>
    <t>(0,84*2+0,81+0,82+0,85)*1,1+2</t>
  </si>
  <si>
    <t>11,4*6,5</t>
  </si>
  <si>
    <t>6,8*2,2</t>
  </si>
  <si>
    <t>5,9*6,8</t>
  </si>
  <si>
    <t>12*11,7</t>
  </si>
  <si>
    <t>(20,1*11,7)/2</t>
  </si>
  <si>
    <t>(6,8*4,7)/2</t>
  </si>
  <si>
    <t>"001" 20,95</t>
  </si>
  <si>
    <t>"002" 3,12</t>
  </si>
  <si>
    <t>"005" 11,24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</si>
</sst>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26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38</v>
      </c>
      <c r="E29" s="3"/>
      <c r="F29" s="32" t="s">
        <v>39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40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41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42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43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48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49</v>
      </c>
      <c r="AI60" s="41"/>
      <c r="AJ60" s="41"/>
      <c r="AK60" s="41"/>
      <c r="AL60" s="41"/>
      <c r="AM60" s="58" t="s">
        <v>50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52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49</v>
      </c>
      <c r="AI75" s="41"/>
      <c r="AJ75" s="41"/>
      <c r="AK75" s="41"/>
      <c r="AL75" s="41"/>
      <c r="AM75" s="58" t="s">
        <v>50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2024-05-30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Dobrošov kiosek - bourací práce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Dobrošov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5. 6. 2024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55</v>
      </c>
      <c r="D92" s="80"/>
      <c r="E92" s="80"/>
      <c r="F92" s="80"/>
      <c r="G92" s="80"/>
      <c r="H92" s="81"/>
      <c r="I92" s="82" t="s">
        <v>56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57</v>
      </c>
      <c r="AH92" s="80"/>
      <c r="AI92" s="80"/>
      <c r="AJ92" s="80"/>
      <c r="AK92" s="80"/>
      <c r="AL92" s="80"/>
      <c r="AM92" s="80"/>
      <c r="AN92" s="82" t="s">
        <v>58</v>
      </c>
      <c r="AO92" s="80"/>
      <c r="AP92" s="84"/>
      <c r="AQ92" s="85" t="s">
        <v>59</v>
      </c>
      <c r="AR92" s="39"/>
      <c r="AS92" s="86" t="s">
        <v>60</v>
      </c>
      <c r="AT92" s="87" t="s">
        <v>61</v>
      </c>
      <c r="AU92" s="87" t="s">
        <v>62</v>
      </c>
      <c r="AV92" s="87" t="s">
        <v>63</v>
      </c>
      <c r="AW92" s="87" t="s">
        <v>64</v>
      </c>
      <c r="AX92" s="87" t="s">
        <v>65</v>
      </c>
      <c r="AY92" s="87" t="s">
        <v>66</v>
      </c>
      <c r="AZ92" s="87" t="s">
        <v>67</v>
      </c>
      <c r="BA92" s="87" t="s">
        <v>68</v>
      </c>
      <c r="BB92" s="87" t="s">
        <v>69</v>
      </c>
      <c r="BC92" s="87" t="s">
        <v>70</v>
      </c>
      <c r="BD92" s="88" t="s">
        <v>71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73</v>
      </c>
      <c r="BT94" s="102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24.75" customHeight="1">
      <c r="A95" s="103" t="s">
        <v>77</v>
      </c>
      <c r="B95" s="104"/>
      <c r="C95" s="105"/>
      <c r="D95" s="106" t="s">
        <v>14</v>
      </c>
      <c r="E95" s="106"/>
      <c r="F95" s="106"/>
      <c r="G95" s="106"/>
      <c r="H95" s="106"/>
      <c r="I95" s="107"/>
      <c r="J95" s="106" t="s">
        <v>17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'2024-05-30 - Dobrošov kio...'!J28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78</v>
      </c>
      <c r="AR95" s="104"/>
      <c r="AS95" s="110">
        <v>0</v>
      </c>
      <c r="AT95" s="111">
        <f>ROUND(SUM(AV95:AW95),2)</f>
        <v>0</v>
      </c>
      <c r="AU95" s="112">
        <f>'2024-05-30 - Dobrošov kio...'!P127</f>
        <v>0</v>
      </c>
      <c r="AV95" s="111">
        <f>'2024-05-30 - Dobrošov kio...'!J31</f>
        <v>0</v>
      </c>
      <c r="AW95" s="111">
        <f>'2024-05-30 - Dobrošov kio...'!J32</f>
        <v>0</v>
      </c>
      <c r="AX95" s="111">
        <f>'2024-05-30 - Dobrošov kio...'!J33</f>
        <v>0</v>
      </c>
      <c r="AY95" s="111">
        <f>'2024-05-30 - Dobrošov kio...'!J34</f>
        <v>0</v>
      </c>
      <c r="AZ95" s="111">
        <f>'2024-05-30 - Dobrošov kio...'!F31</f>
        <v>0</v>
      </c>
      <c r="BA95" s="111">
        <f>'2024-05-30 - Dobrošov kio...'!F32</f>
        <v>0</v>
      </c>
      <c r="BB95" s="111">
        <f>'2024-05-30 - Dobrošov kio...'!F33</f>
        <v>0</v>
      </c>
      <c r="BC95" s="111">
        <f>'2024-05-30 - Dobrošov kio...'!F34</f>
        <v>0</v>
      </c>
      <c r="BD95" s="113">
        <f>'2024-05-30 - Dobrošov kio...'!F35</f>
        <v>0</v>
      </c>
      <c r="BE95" s="7"/>
      <c r="BT95" s="114" t="s">
        <v>79</v>
      </c>
      <c r="BU95" s="114" t="s">
        <v>80</v>
      </c>
      <c r="BV95" s="114" t="s">
        <v>75</v>
      </c>
      <c r="BW95" s="114" t="s">
        <v>4</v>
      </c>
      <c r="BX95" s="114" t="s">
        <v>76</v>
      </c>
      <c r="CL95" s="114" t="s">
        <v>1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05-30 - Dobrošov ki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  <c r="AZ2" s="115" t="s">
        <v>81</v>
      </c>
      <c r="BA2" s="115" t="s">
        <v>82</v>
      </c>
      <c r="BB2" s="115" t="s">
        <v>83</v>
      </c>
      <c r="BC2" s="115" t="s">
        <v>84</v>
      </c>
      <c r="BD2" s="115" t="s">
        <v>85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86</v>
      </c>
      <c r="AZ3" s="115" t="s">
        <v>87</v>
      </c>
      <c r="BA3" s="115" t="s">
        <v>88</v>
      </c>
      <c r="BB3" s="115" t="s">
        <v>83</v>
      </c>
      <c r="BC3" s="115" t="s">
        <v>89</v>
      </c>
      <c r="BD3" s="115" t="s">
        <v>85</v>
      </c>
    </row>
    <row r="4" hidden="1" s="1" customFormat="1" ht="24.96" customHeight="1">
      <c r="B4" s="22"/>
      <c r="D4" s="23" t="s">
        <v>90</v>
      </c>
      <c r="L4" s="22"/>
      <c r="M4" s="116" t="s">
        <v>10</v>
      </c>
      <c r="AT4" s="19" t="s">
        <v>3</v>
      </c>
      <c r="AZ4" s="115" t="s">
        <v>91</v>
      </c>
      <c r="BA4" s="115" t="s">
        <v>92</v>
      </c>
      <c r="BB4" s="115" t="s">
        <v>83</v>
      </c>
      <c r="BC4" s="115" t="s">
        <v>93</v>
      </c>
      <c r="BD4" s="115" t="s">
        <v>85</v>
      </c>
    </row>
    <row r="5" hidden="1" s="1" customFormat="1" ht="6.96" customHeight="1">
      <c r="B5" s="22"/>
      <c r="L5" s="22"/>
      <c r="AZ5" s="115" t="s">
        <v>94</v>
      </c>
      <c r="BA5" s="115" t="s">
        <v>95</v>
      </c>
      <c r="BB5" s="115" t="s">
        <v>83</v>
      </c>
      <c r="BC5" s="115" t="s">
        <v>96</v>
      </c>
      <c r="BD5" s="115" t="s">
        <v>85</v>
      </c>
    </row>
    <row r="6" hidden="1" s="2" customFormat="1" ht="12" customHeight="1">
      <c r="A6" s="38"/>
      <c r="B6" s="39"/>
      <c r="C6" s="38"/>
      <c r="D6" s="32" t="s">
        <v>16</v>
      </c>
      <c r="E6" s="38"/>
      <c r="F6" s="38"/>
      <c r="G6" s="38"/>
      <c r="H6" s="38"/>
      <c r="I6" s="38"/>
      <c r="J6" s="38"/>
      <c r="K6" s="38"/>
      <c r="L6" s="55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Z6" s="115" t="s">
        <v>97</v>
      </c>
      <c r="BA6" s="115" t="s">
        <v>98</v>
      </c>
      <c r="BB6" s="115" t="s">
        <v>83</v>
      </c>
      <c r="BC6" s="115" t="s">
        <v>99</v>
      </c>
      <c r="BD6" s="115" t="s">
        <v>85</v>
      </c>
    </row>
    <row r="7" hidden="1" s="2" customFormat="1" ht="16.5" customHeight="1">
      <c r="A7" s="38"/>
      <c r="B7" s="39"/>
      <c r="C7" s="38"/>
      <c r="D7" s="38"/>
      <c r="E7" s="67" t="s">
        <v>17</v>
      </c>
      <c r="F7" s="38"/>
      <c r="G7" s="38"/>
      <c r="H7" s="38"/>
      <c r="I7" s="38"/>
      <c r="J7" s="38"/>
      <c r="K7" s="38"/>
      <c r="L7" s="55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hidden="1" s="2" customFormat="1">
      <c r="A8" s="38"/>
      <c r="B8" s="39"/>
      <c r="C8" s="38"/>
      <c r="D8" s="38"/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2" customHeight="1">
      <c r="A9" s="38"/>
      <c r="B9" s="39"/>
      <c r="C9" s="38"/>
      <c r="D9" s="32" t="s">
        <v>18</v>
      </c>
      <c r="E9" s="38"/>
      <c r="F9" s="27" t="s">
        <v>1</v>
      </c>
      <c r="G9" s="38"/>
      <c r="H9" s="38"/>
      <c r="I9" s="32" t="s">
        <v>19</v>
      </c>
      <c r="J9" s="27" t="s">
        <v>1</v>
      </c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20</v>
      </c>
      <c r="E10" s="38"/>
      <c r="F10" s="27" t="s">
        <v>21</v>
      </c>
      <c r="G10" s="38"/>
      <c r="H10" s="38"/>
      <c r="I10" s="32" t="s">
        <v>22</v>
      </c>
      <c r="J10" s="69" t="str">
        <f>'Rekapitulace stavby'!AN8</f>
        <v>5. 6. 2024</v>
      </c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0.8" customHeight="1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24</v>
      </c>
      <c r="E12" s="38"/>
      <c r="F12" s="38"/>
      <c r="G12" s="38"/>
      <c r="H12" s="38"/>
      <c r="I12" s="32" t="s">
        <v>25</v>
      </c>
      <c r="J12" s="27" t="str">
        <f>IF('Rekapitulace stavby'!AN10="","",'Rekapitulace stavby'!AN10)</f>
        <v/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8" customHeight="1">
      <c r="A13" s="38"/>
      <c r="B13" s="39"/>
      <c r="C13" s="38"/>
      <c r="D13" s="38"/>
      <c r="E13" s="27" t="str">
        <f>IF('Rekapitulace stavby'!E11="","",'Rekapitulace stavby'!E11)</f>
        <v xml:space="preserve"> </v>
      </c>
      <c r="F13" s="38"/>
      <c r="G13" s="38"/>
      <c r="H13" s="38"/>
      <c r="I13" s="32" t="s">
        <v>27</v>
      </c>
      <c r="J13" s="27" t="str">
        <f>IF('Rekapitulace stavby'!AN11="","",'Rekapitulace stavby'!AN11)</f>
        <v/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6.96" customHeigh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39"/>
      <c r="C15" s="38"/>
      <c r="D15" s="32" t="s">
        <v>28</v>
      </c>
      <c r="E15" s="38"/>
      <c r="F15" s="38"/>
      <c r="G15" s="38"/>
      <c r="H15" s="38"/>
      <c r="I15" s="32" t="s">
        <v>25</v>
      </c>
      <c r="J15" s="33" t="str">
        <f>'Rekapitulace stavby'!AN13</f>
        <v>Vyplň údaj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8" customHeight="1">
      <c r="A16" s="38"/>
      <c r="B16" s="39"/>
      <c r="C16" s="38"/>
      <c r="D16" s="38"/>
      <c r="E16" s="33" t="str">
        <f>'Rekapitulace stavby'!E14</f>
        <v>Vyplň údaj</v>
      </c>
      <c r="F16" s="27"/>
      <c r="G16" s="27"/>
      <c r="H16" s="27"/>
      <c r="I16" s="32" t="s">
        <v>27</v>
      </c>
      <c r="J16" s="33" t="str">
        <f>'Rekapitulace stavby'!AN14</f>
        <v>Vyplň údaj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6.96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39"/>
      <c r="C18" s="38"/>
      <c r="D18" s="32" t="s">
        <v>30</v>
      </c>
      <c r="E18" s="38"/>
      <c r="F18" s="38"/>
      <c r="G18" s="38"/>
      <c r="H18" s="38"/>
      <c r="I18" s="32" t="s">
        <v>25</v>
      </c>
      <c r="J18" s="27" t="str">
        <f>IF('Rekapitulace stavby'!AN16="","",'Rekapitulace stavby'!AN16)</f>
        <v/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39"/>
      <c r="C19" s="38"/>
      <c r="D19" s="38"/>
      <c r="E19" s="27" t="str">
        <f>IF('Rekapitulace stavby'!E17="","",'Rekapitulace stavby'!E17)</f>
        <v xml:space="preserve"> </v>
      </c>
      <c r="F19" s="38"/>
      <c r="G19" s="38"/>
      <c r="H19" s="38"/>
      <c r="I19" s="32" t="s">
        <v>27</v>
      </c>
      <c r="J19" s="27" t="str">
        <f>IF('Rekapitulace stavby'!AN17="","",'Rekapitulace stavby'!AN17)</f>
        <v/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39"/>
      <c r="C21" s="38"/>
      <c r="D21" s="32" t="s">
        <v>32</v>
      </c>
      <c r="E21" s="38"/>
      <c r="F21" s="38"/>
      <c r="G21" s="38"/>
      <c r="H21" s="38"/>
      <c r="I21" s="32" t="s">
        <v>25</v>
      </c>
      <c r="J21" s="27" t="str">
        <f>IF('Rekapitulace stavby'!AN19="","",'Rekapitulace stavby'!AN19)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39"/>
      <c r="C22" s="38"/>
      <c r="D22" s="38"/>
      <c r="E22" s="27" t="str">
        <f>IF('Rekapitulace stavby'!E20="","",'Rekapitulace stavby'!E20)</f>
        <v xml:space="preserve"> </v>
      </c>
      <c r="F22" s="38"/>
      <c r="G22" s="38"/>
      <c r="H22" s="38"/>
      <c r="I22" s="32" t="s">
        <v>27</v>
      </c>
      <c r="J22" s="27" t="str">
        <f>IF('Rekapitulace stavby'!AN20="","",'Rekapitulace stavby'!AN20)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39"/>
      <c r="C24" s="38"/>
      <c r="D24" s="32" t="s">
        <v>33</v>
      </c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8" customFormat="1" ht="16.5" customHeight="1">
      <c r="A25" s="117"/>
      <c r="B25" s="118"/>
      <c r="C25" s="117"/>
      <c r="D25" s="117"/>
      <c r="E25" s="36" t="s">
        <v>1</v>
      </c>
      <c r="F25" s="36"/>
      <c r="G25" s="36"/>
      <c r="H25" s="36"/>
      <c r="I25" s="117"/>
      <c r="J25" s="117"/>
      <c r="K25" s="117"/>
      <c r="L25" s="119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</row>
    <row r="26" hidden="1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90"/>
      <c r="E27" s="90"/>
      <c r="F27" s="90"/>
      <c r="G27" s="90"/>
      <c r="H27" s="90"/>
      <c r="I27" s="90"/>
      <c r="J27" s="90"/>
      <c r="K27" s="90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25.44" customHeight="1">
      <c r="A28" s="38"/>
      <c r="B28" s="39"/>
      <c r="C28" s="38"/>
      <c r="D28" s="120" t="s">
        <v>34</v>
      </c>
      <c r="E28" s="38"/>
      <c r="F28" s="38"/>
      <c r="G28" s="38"/>
      <c r="H28" s="38"/>
      <c r="I28" s="38"/>
      <c r="J28" s="96">
        <f>ROUND(J127, 2)</f>
        <v>0</v>
      </c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4.4" customHeight="1">
      <c r="A30" s="38"/>
      <c r="B30" s="39"/>
      <c r="C30" s="38"/>
      <c r="D30" s="38"/>
      <c r="E30" s="38"/>
      <c r="F30" s="43" t="s">
        <v>36</v>
      </c>
      <c r="G30" s="38"/>
      <c r="H30" s="38"/>
      <c r="I30" s="43" t="s">
        <v>35</v>
      </c>
      <c r="J30" s="43" t="s">
        <v>37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14.4" customHeight="1">
      <c r="A31" s="38"/>
      <c r="B31" s="39"/>
      <c r="C31" s="38"/>
      <c r="D31" s="121" t="s">
        <v>38</v>
      </c>
      <c r="E31" s="32" t="s">
        <v>39</v>
      </c>
      <c r="F31" s="122">
        <f>ROUND((SUM(BE127:BE259)),  2)</f>
        <v>0</v>
      </c>
      <c r="G31" s="38"/>
      <c r="H31" s="38"/>
      <c r="I31" s="123">
        <v>0.20999999999999999</v>
      </c>
      <c r="J31" s="122">
        <f>ROUND(((SUM(BE127:BE259))*I31),  2)</f>
        <v>0</v>
      </c>
      <c r="K31" s="38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2" t="s">
        <v>40</v>
      </c>
      <c r="F32" s="122">
        <f>ROUND((SUM(BF127:BF259)),  2)</f>
        <v>0</v>
      </c>
      <c r="G32" s="38"/>
      <c r="H32" s="38"/>
      <c r="I32" s="123">
        <v>0.12</v>
      </c>
      <c r="J32" s="122">
        <f>ROUND(((SUM(BF127:BF259))*I32), 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38"/>
      <c r="E33" s="32" t="s">
        <v>41</v>
      </c>
      <c r="F33" s="122">
        <f>ROUND((SUM(BG127:BG259)),  2)</f>
        <v>0</v>
      </c>
      <c r="G33" s="38"/>
      <c r="H33" s="38"/>
      <c r="I33" s="123">
        <v>0.20999999999999999</v>
      </c>
      <c r="J33" s="122">
        <f>0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42</v>
      </c>
      <c r="F34" s="122">
        <f>ROUND((SUM(BH127:BH259)),  2)</f>
        <v>0</v>
      </c>
      <c r="G34" s="38"/>
      <c r="H34" s="38"/>
      <c r="I34" s="123">
        <v>0.12</v>
      </c>
      <c r="J34" s="122">
        <f>0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22">
        <f>ROUND((SUM(BI127:BI259)),  2)</f>
        <v>0</v>
      </c>
      <c r="G35" s="38"/>
      <c r="H35" s="38"/>
      <c r="I35" s="123">
        <v>0</v>
      </c>
      <c r="J35" s="122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25.44" customHeight="1">
      <c r="A37" s="38"/>
      <c r="B37" s="39"/>
      <c r="C37" s="124"/>
      <c r="D37" s="125" t="s">
        <v>44</v>
      </c>
      <c r="E37" s="81"/>
      <c r="F37" s="81"/>
      <c r="G37" s="126" t="s">
        <v>45</v>
      </c>
      <c r="H37" s="127" t="s">
        <v>46</v>
      </c>
      <c r="I37" s="81"/>
      <c r="J37" s="128">
        <f>SUM(J28:J35)</f>
        <v>0</v>
      </c>
      <c r="K37" s="129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1" customFormat="1" ht="14.4" customHeight="1">
      <c r="B39" s="22"/>
      <c r="L39" s="22"/>
    </row>
    <row r="40" hidden="1" s="1" customFormat="1" ht="14.4" customHeight="1">
      <c r="B40" s="22"/>
      <c r="L40" s="22"/>
    </row>
    <row r="41" hidden="1" s="1" customFormat="1" ht="14.4" customHeight="1">
      <c r="B41" s="22"/>
      <c r="L41" s="22"/>
    </row>
    <row r="42" hidden="1" s="1" customFormat="1" ht="14.4" customHeight="1">
      <c r="B42" s="22"/>
      <c r="L42" s="22"/>
    </row>
    <row r="43" hidden="1" s="1" customFormat="1" ht="14.4" customHeight="1">
      <c r="B43" s="22"/>
      <c r="L43" s="22"/>
    </row>
    <row r="44" hidden="1" s="1" customFormat="1" ht="14.4" customHeight="1">
      <c r="B44" s="22"/>
      <c r="L44" s="22"/>
    </row>
    <row r="45" hidden="1" s="1" customFormat="1" ht="14.4" customHeight="1">
      <c r="B45" s="22"/>
      <c r="L45" s="22"/>
    </row>
    <row r="46" hidden="1" s="1" customFormat="1" ht="14.4" customHeight="1">
      <c r="B46" s="22"/>
      <c r="L46" s="22"/>
    </row>
    <row r="47" hidden="1" s="1" customFormat="1" ht="14.4" customHeight="1">
      <c r="B47" s="22"/>
      <c r="L47" s="22"/>
    </row>
    <row r="48" hidden="1" s="1" customFormat="1" ht="14.4" customHeight="1">
      <c r="B48" s="22"/>
      <c r="L48" s="22"/>
    </row>
    <row r="49" hidden="1" s="1" customFormat="1" ht="14.4" customHeight="1">
      <c r="B49" s="22"/>
      <c r="L49" s="22"/>
    </row>
    <row r="50" hidden="1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49</v>
      </c>
      <c r="E61" s="41"/>
      <c r="F61" s="130" t="s">
        <v>50</v>
      </c>
      <c r="G61" s="58" t="s">
        <v>49</v>
      </c>
      <c r="H61" s="41"/>
      <c r="I61" s="41"/>
      <c r="J61" s="131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49</v>
      </c>
      <c r="E76" s="41"/>
      <c r="F76" s="130" t="s">
        <v>50</v>
      </c>
      <c r="G76" s="58" t="s">
        <v>49</v>
      </c>
      <c r="H76" s="41"/>
      <c r="I76" s="41"/>
      <c r="J76" s="131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67" t="str">
        <f>E7</f>
        <v>Dobrošov kiosek - bourací práce</v>
      </c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38"/>
      <c r="E87" s="38"/>
      <c r="F87" s="27" t="str">
        <f>F10</f>
        <v>Dobrošov</v>
      </c>
      <c r="G87" s="38"/>
      <c r="H87" s="38"/>
      <c r="I87" s="32" t="s">
        <v>22</v>
      </c>
      <c r="J87" s="69" t="str">
        <f>IF(J10="","",J10)</f>
        <v>5. 6. 2024</v>
      </c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38"/>
      <c r="E89" s="38"/>
      <c r="F89" s="27" t="str">
        <f>E13</f>
        <v xml:space="preserve"> </v>
      </c>
      <c r="G89" s="38"/>
      <c r="H89" s="38"/>
      <c r="I89" s="32" t="s">
        <v>30</v>
      </c>
      <c r="J89" s="36" t="str">
        <f>E19</f>
        <v xml:space="preserve"> 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38"/>
      <c r="E90" s="38"/>
      <c r="F90" s="27" t="str">
        <f>IF(E16="","",E16)</f>
        <v>Vyplň údaj</v>
      </c>
      <c r="G90" s="38"/>
      <c r="H90" s="38"/>
      <c r="I90" s="32" t="s">
        <v>32</v>
      </c>
      <c r="J90" s="36" t="str">
        <f>E22</f>
        <v xml:space="preserve"> 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32" t="s">
        <v>101</v>
      </c>
      <c r="D92" s="124"/>
      <c r="E92" s="124"/>
      <c r="F92" s="124"/>
      <c r="G92" s="124"/>
      <c r="H92" s="124"/>
      <c r="I92" s="124"/>
      <c r="J92" s="133" t="s">
        <v>102</v>
      </c>
      <c r="K92" s="124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34" t="s">
        <v>103</v>
      </c>
      <c r="D94" s="38"/>
      <c r="E94" s="38"/>
      <c r="F94" s="38"/>
      <c r="G94" s="38"/>
      <c r="H94" s="38"/>
      <c r="I94" s="38"/>
      <c r="J94" s="96">
        <f>J127</f>
        <v>0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9" t="s">
        <v>104</v>
      </c>
    </row>
    <row r="95" s="9" customFormat="1" ht="24.96" customHeight="1">
      <c r="A95" s="9"/>
      <c r="B95" s="135"/>
      <c r="C95" s="9"/>
      <c r="D95" s="136" t="s">
        <v>105</v>
      </c>
      <c r="E95" s="137"/>
      <c r="F95" s="137"/>
      <c r="G95" s="137"/>
      <c r="H95" s="137"/>
      <c r="I95" s="137"/>
      <c r="J95" s="138">
        <f>J128</f>
        <v>0</v>
      </c>
      <c r="K95" s="9"/>
      <c r="L95" s="13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9"/>
      <c r="C96" s="10"/>
      <c r="D96" s="140" t="s">
        <v>106</v>
      </c>
      <c r="E96" s="141"/>
      <c r="F96" s="141"/>
      <c r="G96" s="141"/>
      <c r="H96" s="141"/>
      <c r="I96" s="141"/>
      <c r="J96" s="142">
        <f>J129</f>
        <v>0</v>
      </c>
      <c r="K96" s="10"/>
      <c r="L96" s="13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9"/>
      <c r="C97" s="10"/>
      <c r="D97" s="140" t="s">
        <v>107</v>
      </c>
      <c r="E97" s="141"/>
      <c r="F97" s="141"/>
      <c r="G97" s="141"/>
      <c r="H97" s="141"/>
      <c r="I97" s="141"/>
      <c r="J97" s="142">
        <f>J164</f>
        <v>0</v>
      </c>
      <c r="K97" s="10"/>
      <c r="L97" s="13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9"/>
      <c r="C98" s="10"/>
      <c r="D98" s="140" t="s">
        <v>108</v>
      </c>
      <c r="E98" s="141"/>
      <c r="F98" s="141"/>
      <c r="G98" s="141"/>
      <c r="H98" s="141"/>
      <c r="I98" s="141"/>
      <c r="J98" s="142">
        <f>J167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109</v>
      </c>
      <c r="E99" s="141"/>
      <c r="F99" s="141"/>
      <c r="G99" s="141"/>
      <c r="H99" s="141"/>
      <c r="I99" s="141"/>
      <c r="J99" s="142">
        <f>J192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5"/>
      <c r="C100" s="9"/>
      <c r="D100" s="136" t="s">
        <v>110</v>
      </c>
      <c r="E100" s="137"/>
      <c r="F100" s="137"/>
      <c r="G100" s="137"/>
      <c r="H100" s="137"/>
      <c r="I100" s="137"/>
      <c r="J100" s="138">
        <f>J211</f>
        <v>0</v>
      </c>
      <c r="K100" s="9"/>
      <c r="L100" s="13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9"/>
      <c r="C101" s="10"/>
      <c r="D101" s="140" t="s">
        <v>111</v>
      </c>
      <c r="E101" s="141"/>
      <c r="F101" s="141"/>
      <c r="G101" s="141"/>
      <c r="H101" s="141"/>
      <c r="I101" s="141"/>
      <c r="J101" s="142">
        <f>J212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112</v>
      </c>
      <c r="E102" s="141"/>
      <c r="F102" s="141"/>
      <c r="G102" s="141"/>
      <c r="H102" s="141"/>
      <c r="I102" s="141"/>
      <c r="J102" s="142">
        <f>J216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113</v>
      </c>
      <c r="E103" s="141"/>
      <c r="F103" s="141"/>
      <c r="G103" s="141"/>
      <c r="H103" s="141"/>
      <c r="I103" s="141"/>
      <c r="J103" s="142">
        <f>J222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114</v>
      </c>
      <c r="E104" s="141"/>
      <c r="F104" s="141"/>
      <c r="G104" s="141"/>
      <c r="H104" s="141"/>
      <c r="I104" s="141"/>
      <c r="J104" s="142">
        <f>J230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115</v>
      </c>
      <c r="E105" s="141"/>
      <c r="F105" s="141"/>
      <c r="G105" s="141"/>
      <c r="H105" s="141"/>
      <c r="I105" s="141"/>
      <c r="J105" s="142">
        <f>J235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116</v>
      </c>
      <c r="E106" s="141"/>
      <c r="F106" s="141"/>
      <c r="G106" s="141"/>
      <c r="H106" s="141"/>
      <c r="I106" s="141"/>
      <c r="J106" s="142">
        <f>J239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117</v>
      </c>
      <c r="E107" s="141"/>
      <c r="F107" s="141"/>
      <c r="G107" s="141"/>
      <c r="H107" s="141"/>
      <c r="I107" s="141"/>
      <c r="J107" s="142">
        <f>J242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118</v>
      </c>
      <c r="E108" s="141"/>
      <c r="F108" s="141"/>
      <c r="G108" s="141"/>
      <c r="H108" s="141"/>
      <c r="I108" s="141"/>
      <c r="J108" s="142">
        <f>J247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5"/>
      <c r="C109" s="9"/>
      <c r="D109" s="136" t="s">
        <v>119</v>
      </c>
      <c r="E109" s="137"/>
      <c r="F109" s="137"/>
      <c r="G109" s="137"/>
      <c r="H109" s="137"/>
      <c r="I109" s="137"/>
      <c r="J109" s="138">
        <f>J253</f>
        <v>0</v>
      </c>
      <c r="K109" s="9"/>
      <c r="L109" s="13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120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E7</f>
        <v>Dobrošov kiosek - bourací práce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38"/>
      <c r="E121" s="38"/>
      <c r="F121" s="27" t="str">
        <f>F10</f>
        <v>Dobrošov</v>
      </c>
      <c r="G121" s="38"/>
      <c r="H121" s="38"/>
      <c r="I121" s="32" t="s">
        <v>22</v>
      </c>
      <c r="J121" s="69" t="str">
        <f>IF(J10="","",J10)</f>
        <v>5. 6. 2024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38"/>
      <c r="E123" s="38"/>
      <c r="F123" s="27" t="str">
        <f>E13</f>
        <v xml:space="preserve"> </v>
      </c>
      <c r="G123" s="38"/>
      <c r="H123" s="38"/>
      <c r="I123" s="32" t="s">
        <v>30</v>
      </c>
      <c r="J123" s="36" t="str">
        <f>E19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38"/>
      <c r="E124" s="38"/>
      <c r="F124" s="27" t="str">
        <f>IF(E16="","",E16)</f>
        <v>Vyplň údaj</v>
      </c>
      <c r="G124" s="38"/>
      <c r="H124" s="38"/>
      <c r="I124" s="32" t="s">
        <v>32</v>
      </c>
      <c r="J124" s="36" t="str">
        <f>E22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43"/>
      <c r="B126" s="144"/>
      <c r="C126" s="145" t="s">
        <v>121</v>
      </c>
      <c r="D126" s="146" t="s">
        <v>59</v>
      </c>
      <c r="E126" s="146" t="s">
        <v>55</v>
      </c>
      <c r="F126" s="146" t="s">
        <v>56</v>
      </c>
      <c r="G126" s="146" t="s">
        <v>122</v>
      </c>
      <c r="H126" s="146" t="s">
        <v>123</v>
      </c>
      <c r="I126" s="146" t="s">
        <v>124</v>
      </c>
      <c r="J126" s="146" t="s">
        <v>102</v>
      </c>
      <c r="K126" s="147" t="s">
        <v>125</v>
      </c>
      <c r="L126" s="148"/>
      <c r="M126" s="86" t="s">
        <v>1</v>
      </c>
      <c r="N126" s="87" t="s">
        <v>38</v>
      </c>
      <c r="O126" s="87" t="s">
        <v>126</v>
      </c>
      <c r="P126" s="87" t="s">
        <v>127</v>
      </c>
      <c r="Q126" s="87" t="s">
        <v>128</v>
      </c>
      <c r="R126" s="87" t="s">
        <v>129</v>
      </c>
      <c r="S126" s="87" t="s">
        <v>130</v>
      </c>
      <c r="T126" s="88" t="s">
        <v>131</v>
      </c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</row>
    <row r="127" s="2" customFormat="1" ht="22.8" customHeight="1">
      <c r="A127" s="38"/>
      <c r="B127" s="39"/>
      <c r="C127" s="93" t="s">
        <v>132</v>
      </c>
      <c r="D127" s="38"/>
      <c r="E127" s="38"/>
      <c r="F127" s="38"/>
      <c r="G127" s="38"/>
      <c r="H127" s="38"/>
      <c r="I127" s="38"/>
      <c r="J127" s="149">
        <f>BK127</f>
        <v>0</v>
      </c>
      <c r="K127" s="38"/>
      <c r="L127" s="39"/>
      <c r="M127" s="89"/>
      <c r="N127" s="73"/>
      <c r="O127" s="90"/>
      <c r="P127" s="150">
        <f>P128+P211+P253</f>
        <v>0</v>
      </c>
      <c r="Q127" s="90"/>
      <c r="R127" s="150">
        <f>R128+R211+R253</f>
        <v>0</v>
      </c>
      <c r="S127" s="90"/>
      <c r="T127" s="151">
        <f>T128+T211+T253</f>
        <v>353.86477189999999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73</v>
      </c>
      <c r="AU127" s="19" t="s">
        <v>104</v>
      </c>
      <c r="BK127" s="152">
        <f>BK128+BK211+BK253</f>
        <v>0</v>
      </c>
    </row>
    <row r="128" s="12" customFormat="1" ht="25.92" customHeight="1">
      <c r="A128" s="12"/>
      <c r="B128" s="153"/>
      <c r="C128" s="12"/>
      <c r="D128" s="154" t="s">
        <v>73</v>
      </c>
      <c r="E128" s="155" t="s">
        <v>133</v>
      </c>
      <c r="F128" s="155" t="s">
        <v>134</v>
      </c>
      <c r="G128" s="12"/>
      <c r="H128" s="12"/>
      <c r="I128" s="156"/>
      <c r="J128" s="157">
        <f>BK128</f>
        <v>0</v>
      </c>
      <c r="K128" s="12"/>
      <c r="L128" s="153"/>
      <c r="M128" s="158"/>
      <c r="N128" s="159"/>
      <c r="O128" s="159"/>
      <c r="P128" s="160">
        <f>P129+P164+P167+P192</f>
        <v>0</v>
      </c>
      <c r="Q128" s="159"/>
      <c r="R128" s="160">
        <f>R129+R164+R167+R192</f>
        <v>0</v>
      </c>
      <c r="S128" s="159"/>
      <c r="T128" s="161">
        <f>T129+T164+T167+T192</f>
        <v>343.6585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4" t="s">
        <v>79</v>
      </c>
      <c r="AT128" s="162" t="s">
        <v>73</v>
      </c>
      <c r="AU128" s="162" t="s">
        <v>74</v>
      </c>
      <c r="AY128" s="154" t="s">
        <v>135</v>
      </c>
      <c r="BK128" s="163">
        <f>BK129+BK164+BK167+BK192</f>
        <v>0</v>
      </c>
    </row>
    <row r="129" s="12" customFormat="1" ht="22.8" customHeight="1">
      <c r="A129" s="12"/>
      <c r="B129" s="153"/>
      <c r="C129" s="12"/>
      <c r="D129" s="154" t="s">
        <v>73</v>
      </c>
      <c r="E129" s="164" t="s">
        <v>79</v>
      </c>
      <c r="F129" s="164" t="s">
        <v>136</v>
      </c>
      <c r="G129" s="12"/>
      <c r="H129" s="12"/>
      <c r="I129" s="156"/>
      <c r="J129" s="165">
        <f>BK129</f>
        <v>0</v>
      </c>
      <c r="K129" s="12"/>
      <c r="L129" s="153"/>
      <c r="M129" s="158"/>
      <c r="N129" s="159"/>
      <c r="O129" s="159"/>
      <c r="P129" s="160">
        <f>SUM(P130:P163)</f>
        <v>0</v>
      </c>
      <c r="Q129" s="159"/>
      <c r="R129" s="160">
        <f>SUM(R130:R163)</f>
        <v>0</v>
      </c>
      <c r="S129" s="159"/>
      <c r="T129" s="161">
        <f>SUM(T130:T163)</f>
        <v>21.299999999999997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4" t="s">
        <v>79</v>
      </c>
      <c r="AT129" s="162" t="s">
        <v>73</v>
      </c>
      <c r="AU129" s="162" t="s">
        <v>79</v>
      </c>
      <c r="AY129" s="154" t="s">
        <v>135</v>
      </c>
      <c r="BK129" s="163">
        <f>SUM(BK130:BK163)</f>
        <v>0</v>
      </c>
    </row>
    <row r="130" s="2" customFormat="1" ht="24.15" customHeight="1">
      <c r="A130" s="38"/>
      <c r="B130" s="166"/>
      <c r="C130" s="167" t="s">
        <v>79</v>
      </c>
      <c r="D130" s="167" t="s">
        <v>137</v>
      </c>
      <c r="E130" s="168" t="s">
        <v>138</v>
      </c>
      <c r="F130" s="169" t="s">
        <v>139</v>
      </c>
      <c r="G130" s="170" t="s">
        <v>140</v>
      </c>
      <c r="H130" s="171">
        <v>12</v>
      </c>
      <c r="I130" s="172"/>
      <c r="J130" s="173">
        <f>ROUND(I130*H130,2)</f>
        <v>0</v>
      </c>
      <c r="K130" s="169" t="s">
        <v>141</v>
      </c>
      <c r="L130" s="39"/>
      <c r="M130" s="174" t="s">
        <v>1</v>
      </c>
      <c r="N130" s="175" t="s">
        <v>39</v>
      </c>
      <c r="O130" s="77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8" t="s">
        <v>142</v>
      </c>
      <c r="AT130" s="178" t="s">
        <v>137</v>
      </c>
      <c r="AU130" s="178" t="s">
        <v>86</v>
      </c>
      <c r="AY130" s="19" t="s">
        <v>135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9" t="s">
        <v>79</v>
      </c>
      <c r="BK130" s="179">
        <f>ROUND(I130*H130,2)</f>
        <v>0</v>
      </c>
      <c r="BL130" s="19" t="s">
        <v>142</v>
      </c>
      <c r="BM130" s="178" t="s">
        <v>143</v>
      </c>
    </row>
    <row r="131" s="13" customFormat="1">
      <c r="A131" s="13"/>
      <c r="B131" s="180"/>
      <c r="C131" s="13"/>
      <c r="D131" s="181" t="s">
        <v>144</v>
      </c>
      <c r="E131" s="182" t="s">
        <v>1</v>
      </c>
      <c r="F131" s="183" t="s">
        <v>145</v>
      </c>
      <c r="G131" s="13"/>
      <c r="H131" s="184">
        <v>12</v>
      </c>
      <c r="I131" s="185"/>
      <c r="J131" s="13"/>
      <c r="K131" s="13"/>
      <c r="L131" s="180"/>
      <c r="M131" s="186"/>
      <c r="N131" s="187"/>
      <c r="O131" s="187"/>
      <c r="P131" s="187"/>
      <c r="Q131" s="187"/>
      <c r="R131" s="187"/>
      <c r="S131" s="187"/>
      <c r="T131" s="18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2" t="s">
        <v>144</v>
      </c>
      <c r="AU131" s="182" t="s">
        <v>86</v>
      </c>
      <c r="AV131" s="13" t="s">
        <v>86</v>
      </c>
      <c r="AW131" s="13" t="s">
        <v>31</v>
      </c>
      <c r="AX131" s="13" t="s">
        <v>79</v>
      </c>
      <c r="AY131" s="182" t="s">
        <v>135</v>
      </c>
    </row>
    <row r="132" s="2" customFormat="1" ht="24.15" customHeight="1">
      <c r="A132" s="38"/>
      <c r="B132" s="166"/>
      <c r="C132" s="167" t="s">
        <v>86</v>
      </c>
      <c r="D132" s="167" t="s">
        <v>137</v>
      </c>
      <c r="E132" s="168" t="s">
        <v>146</v>
      </c>
      <c r="F132" s="169" t="s">
        <v>147</v>
      </c>
      <c r="G132" s="170" t="s">
        <v>140</v>
      </c>
      <c r="H132" s="171">
        <v>1</v>
      </c>
      <c r="I132" s="172"/>
      <c r="J132" s="173">
        <f>ROUND(I132*H132,2)</f>
        <v>0</v>
      </c>
      <c r="K132" s="169" t="s">
        <v>141</v>
      </c>
      <c r="L132" s="39"/>
      <c r="M132" s="174" t="s">
        <v>1</v>
      </c>
      <c r="N132" s="175" t="s">
        <v>39</v>
      </c>
      <c r="O132" s="77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8" t="s">
        <v>142</v>
      </c>
      <c r="AT132" s="178" t="s">
        <v>137</v>
      </c>
      <c r="AU132" s="178" t="s">
        <v>86</v>
      </c>
      <c r="AY132" s="19" t="s">
        <v>135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9" t="s">
        <v>79</v>
      </c>
      <c r="BK132" s="179">
        <f>ROUND(I132*H132,2)</f>
        <v>0</v>
      </c>
      <c r="BL132" s="19" t="s">
        <v>142</v>
      </c>
      <c r="BM132" s="178" t="s">
        <v>148</v>
      </c>
    </row>
    <row r="133" s="13" customFormat="1">
      <c r="A133" s="13"/>
      <c r="B133" s="180"/>
      <c r="C133" s="13"/>
      <c r="D133" s="181" t="s">
        <v>144</v>
      </c>
      <c r="E133" s="182" t="s">
        <v>1</v>
      </c>
      <c r="F133" s="183" t="s">
        <v>149</v>
      </c>
      <c r="G133" s="13"/>
      <c r="H133" s="184">
        <v>1</v>
      </c>
      <c r="I133" s="185"/>
      <c r="J133" s="13"/>
      <c r="K133" s="13"/>
      <c r="L133" s="180"/>
      <c r="M133" s="186"/>
      <c r="N133" s="187"/>
      <c r="O133" s="187"/>
      <c r="P133" s="187"/>
      <c r="Q133" s="187"/>
      <c r="R133" s="187"/>
      <c r="S133" s="187"/>
      <c r="T133" s="18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2" t="s">
        <v>144</v>
      </c>
      <c r="AU133" s="182" t="s">
        <v>86</v>
      </c>
      <c r="AV133" s="13" t="s">
        <v>86</v>
      </c>
      <c r="AW133" s="13" t="s">
        <v>31</v>
      </c>
      <c r="AX133" s="13" t="s">
        <v>79</v>
      </c>
      <c r="AY133" s="182" t="s">
        <v>135</v>
      </c>
    </row>
    <row r="134" s="2" customFormat="1" ht="21.75" customHeight="1">
      <c r="A134" s="38"/>
      <c r="B134" s="166"/>
      <c r="C134" s="167" t="s">
        <v>85</v>
      </c>
      <c r="D134" s="167" t="s">
        <v>137</v>
      </c>
      <c r="E134" s="168" t="s">
        <v>150</v>
      </c>
      <c r="F134" s="169" t="s">
        <v>151</v>
      </c>
      <c r="G134" s="170" t="s">
        <v>140</v>
      </c>
      <c r="H134" s="171">
        <v>12</v>
      </c>
      <c r="I134" s="172"/>
      <c r="J134" s="173">
        <f>ROUND(I134*H134,2)</f>
        <v>0</v>
      </c>
      <c r="K134" s="169" t="s">
        <v>141</v>
      </c>
      <c r="L134" s="39"/>
      <c r="M134" s="174" t="s">
        <v>1</v>
      </c>
      <c r="N134" s="175" t="s">
        <v>39</v>
      </c>
      <c r="O134" s="77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8" t="s">
        <v>142</v>
      </c>
      <c r="AT134" s="178" t="s">
        <v>137</v>
      </c>
      <c r="AU134" s="178" t="s">
        <v>86</v>
      </c>
      <c r="AY134" s="19" t="s">
        <v>135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9" t="s">
        <v>79</v>
      </c>
      <c r="BK134" s="179">
        <f>ROUND(I134*H134,2)</f>
        <v>0</v>
      </c>
      <c r="BL134" s="19" t="s">
        <v>142</v>
      </c>
      <c r="BM134" s="178" t="s">
        <v>152</v>
      </c>
    </row>
    <row r="135" s="13" customFormat="1">
      <c r="A135" s="13"/>
      <c r="B135" s="180"/>
      <c r="C135" s="13"/>
      <c r="D135" s="181" t="s">
        <v>144</v>
      </c>
      <c r="E135" s="182" t="s">
        <v>1</v>
      </c>
      <c r="F135" s="183" t="s">
        <v>145</v>
      </c>
      <c r="G135" s="13"/>
      <c r="H135" s="184">
        <v>12</v>
      </c>
      <c r="I135" s="185"/>
      <c r="J135" s="13"/>
      <c r="K135" s="13"/>
      <c r="L135" s="180"/>
      <c r="M135" s="186"/>
      <c r="N135" s="187"/>
      <c r="O135" s="187"/>
      <c r="P135" s="187"/>
      <c r="Q135" s="187"/>
      <c r="R135" s="187"/>
      <c r="S135" s="187"/>
      <c r="T135" s="18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2" t="s">
        <v>144</v>
      </c>
      <c r="AU135" s="182" t="s">
        <v>86</v>
      </c>
      <c r="AV135" s="13" t="s">
        <v>86</v>
      </c>
      <c r="AW135" s="13" t="s">
        <v>31</v>
      </c>
      <c r="AX135" s="13" t="s">
        <v>79</v>
      </c>
      <c r="AY135" s="182" t="s">
        <v>135</v>
      </c>
    </row>
    <row r="136" s="2" customFormat="1" ht="21.75" customHeight="1">
      <c r="A136" s="38"/>
      <c r="B136" s="166"/>
      <c r="C136" s="167" t="s">
        <v>142</v>
      </c>
      <c r="D136" s="167" t="s">
        <v>137</v>
      </c>
      <c r="E136" s="168" t="s">
        <v>153</v>
      </c>
      <c r="F136" s="169" t="s">
        <v>154</v>
      </c>
      <c r="G136" s="170" t="s">
        <v>140</v>
      </c>
      <c r="H136" s="171">
        <v>1</v>
      </c>
      <c r="I136" s="172"/>
      <c r="J136" s="173">
        <f>ROUND(I136*H136,2)</f>
        <v>0</v>
      </c>
      <c r="K136" s="169" t="s">
        <v>141</v>
      </c>
      <c r="L136" s="39"/>
      <c r="M136" s="174" t="s">
        <v>1</v>
      </c>
      <c r="N136" s="175" t="s">
        <v>39</v>
      </c>
      <c r="O136" s="77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78" t="s">
        <v>142</v>
      </c>
      <c r="AT136" s="178" t="s">
        <v>137</v>
      </c>
      <c r="AU136" s="178" t="s">
        <v>86</v>
      </c>
      <c r="AY136" s="19" t="s">
        <v>135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9" t="s">
        <v>79</v>
      </c>
      <c r="BK136" s="179">
        <f>ROUND(I136*H136,2)</f>
        <v>0</v>
      </c>
      <c r="BL136" s="19" t="s">
        <v>142</v>
      </c>
      <c r="BM136" s="178" t="s">
        <v>155</v>
      </c>
    </row>
    <row r="137" s="13" customFormat="1">
      <c r="A137" s="13"/>
      <c r="B137" s="180"/>
      <c r="C137" s="13"/>
      <c r="D137" s="181" t="s">
        <v>144</v>
      </c>
      <c r="E137" s="182" t="s">
        <v>1</v>
      </c>
      <c r="F137" s="183" t="s">
        <v>149</v>
      </c>
      <c r="G137" s="13"/>
      <c r="H137" s="184">
        <v>1</v>
      </c>
      <c r="I137" s="185"/>
      <c r="J137" s="13"/>
      <c r="K137" s="13"/>
      <c r="L137" s="180"/>
      <c r="M137" s="186"/>
      <c r="N137" s="187"/>
      <c r="O137" s="187"/>
      <c r="P137" s="187"/>
      <c r="Q137" s="187"/>
      <c r="R137" s="187"/>
      <c r="S137" s="187"/>
      <c r="T137" s="18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2" t="s">
        <v>144</v>
      </c>
      <c r="AU137" s="182" t="s">
        <v>86</v>
      </c>
      <c r="AV137" s="13" t="s">
        <v>86</v>
      </c>
      <c r="AW137" s="13" t="s">
        <v>31</v>
      </c>
      <c r="AX137" s="13" t="s">
        <v>79</v>
      </c>
      <c r="AY137" s="182" t="s">
        <v>135</v>
      </c>
    </row>
    <row r="138" s="2" customFormat="1" ht="16.5" customHeight="1">
      <c r="A138" s="38"/>
      <c r="B138" s="166"/>
      <c r="C138" s="167" t="s">
        <v>156</v>
      </c>
      <c r="D138" s="167" t="s">
        <v>137</v>
      </c>
      <c r="E138" s="168" t="s">
        <v>157</v>
      </c>
      <c r="F138" s="169" t="s">
        <v>158</v>
      </c>
      <c r="G138" s="170" t="s">
        <v>83</v>
      </c>
      <c r="H138" s="171">
        <v>60</v>
      </c>
      <c r="I138" s="172"/>
      <c r="J138" s="173">
        <f>ROUND(I138*H138,2)</f>
        <v>0</v>
      </c>
      <c r="K138" s="169" t="s">
        <v>1</v>
      </c>
      <c r="L138" s="39"/>
      <c r="M138" s="174" t="s">
        <v>1</v>
      </c>
      <c r="N138" s="175" t="s">
        <v>39</v>
      </c>
      <c r="O138" s="77"/>
      <c r="P138" s="176">
        <f>O138*H138</f>
        <v>0</v>
      </c>
      <c r="Q138" s="176">
        <v>0</v>
      </c>
      <c r="R138" s="176">
        <f>Q138*H138</f>
        <v>0</v>
      </c>
      <c r="S138" s="176">
        <v>0.35499999999999998</v>
      </c>
      <c r="T138" s="177">
        <f>S138*H138</f>
        <v>21.299999999999997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78" t="s">
        <v>142</v>
      </c>
      <c r="AT138" s="178" t="s">
        <v>137</v>
      </c>
      <c r="AU138" s="178" t="s">
        <v>86</v>
      </c>
      <c r="AY138" s="19" t="s">
        <v>135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9" t="s">
        <v>79</v>
      </c>
      <c r="BK138" s="179">
        <f>ROUND(I138*H138,2)</f>
        <v>0</v>
      </c>
      <c r="BL138" s="19" t="s">
        <v>142</v>
      </c>
      <c r="BM138" s="178" t="s">
        <v>159</v>
      </c>
    </row>
    <row r="139" s="14" customFormat="1">
      <c r="A139" s="14"/>
      <c r="B139" s="189"/>
      <c r="C139" s="14"/>
      <c r="D139" s="181" t="s">
        <v>144</v>
      </c>
      <c r="E139" s="190" t="s">
        <v>1</v>
      </c>
      <c r="F139" s="191" t="s">
        <v>160</v>
      </c>
      <c r="G139" s="14"/>
      <c r="H139" s="190" t="s">
        <v>1</v>
      </c>
      <c r="I139" s="192"/>
      <c r="J139" s="14"/>
      <c r="K139" s="14"/>
      <c r="L139" s="189"/>
      <c r="M139" s="193"/>
      <c r="N139" s="194"/>
      <c r="O139" s="194"/>
      <c r="P139" s="194"/>
      <c r="Q139" s="194"/>
      <c r="R139" s="194"/>
      <c r="S139" s="194"/>
      <c r="T139" s="19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0" t="s">
        <v>144</v>
      </c>
      <c r="AU139" s="190" t="s">
        <v>86</v>
      </c>
      <c r="AV139" s="14" t="s">
        <v>79</v>
      </c>
      <c r="AW139" s="14" t="s">
        <v>31</v>
      </c>
      <c r="AX139" s="14" t="s">
        <v>74</v>
      </c>
      <c r="AY139" s="190" t="s">
        <v>135</v>
      </c>
    </row>
    <row r="140" s="13" customFormat="1">
      <c r="A140" s="13"/>
      <c r="B140" s="180"/>
      <c r="C140" s="13"/>
      <c r="D140" s="181" t="s">
        <v>144</v>
      </c>
      <c r="E140" s="182" t="s">
        <v>1</v>
      </c>
      <c r="F140" s="183" t="s">
        <v>161</v>
      </c>
      <c r="G140" s="13"/>
      <c r="H140" s="184">
        <v>60</v>
      </c>
      <c r="I140" s="185"/>
      <c r="J140" s="13"/>
      <c r="K140" s="13"/>
      <c r="L140" s="180"/>
      <c r="M140" s="186"/>
      <c r="N140" s="187"/>
      <c r="O140" s="187"/>
      <c r="P140" s="187"/>
      <c r="Q140" s="187"/>
      <c r="R140" s="187"/>
      <c r="S140" s="187"/>
      <c r="T140" s="18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2" t="s">
        <v>144</v>
      </c>
      <c r="AU140" s="182" t="s">
        <v>86</v>
      </c>
      <c r="AV140" s="13" t="s">
        <v>86</v>
      </c>
      <c r="AW140" s="13" t="s">
        <v>31</v>
      </c>
      <c r="AX140" s="13" t="s">
        <v>79</v>
      </c>
      <c r="AY140" s="182" t="s">
        <v>135</v>
      </c>
    </row>
    <row r="141" s="2" customFormat="1" ht="24.15" customHeight="1">
      <c r="A141" s="38"/>
      <c r="B141" s="166"/>
      <c r="C141" s="167" t="s">
        <v>162</v>
      </c>
      <c r="D141" s="167" t="s">
        <v>137</v>
      </c>
      <c r="E141" s="168" t="s">
        <v>163</v>
      </c>
      <c r="F141" s="169" t="s">
        <v>164</v>
      </c>
      <c r="G141" s="170" t="s">
        <v>83</v>
      </c>
      <c r="H141" s="171">
        <v>423.30200000000002</v>
      </c>
      <c r="I141" s="172"/>
      <c r="J141" s="173">
        <f>ROUND(I141*H141,2)</f>
        <v>0</v>
      </c>
      <c r="K141" s="169" t="s">
        <v>141</v>
      </c>
      <c r="L141" s="39"/>
      <c r="M141" s="174" t="s">
        <v>1</v>
      </c>
      <c r="N141" s="175" t="s">
        <v>39</v>
      </c>
      <c r="O141" s="77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8" t="s">
        <v>142</v>
      </c>
      <c r="AT141" s="178" t="s">
        <v>137</v>
      </c>
      <c r="AU141" s="178" t="s">
        <v>86</v>
      </c>
      <c r="AY141" s="19" t="s">
        <v>135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9" t="s">
        <v>79</v>
      </c>
      <c r="BK141" s="179">
        <f>ROUND(I141*H141,2)</f>
        <v>0</v>
      </c>
      <c r="BL141" s="19" t="s">
        <v>142</v>
      </c>
      <c r="BM141" s="178" t="s">
        <v>165</v>
      </c>
    </row>
    <row r="142" s="14" customFormat="1">
      <c r="A142" s="14"/>
      <c r="B142" s="189"/>
      <c r="C142" s="14"/>
      <c r="D142" s="181" t="s">
        <v>144</v>
      </c>
      <c r="E142" s="190" t="s">
        <v>1</v>
      </c>
      <c r="F142" s="191" t="s">
        <v>166</v>
      </c>
      <c r="G142" s="14"/>
      <c r="H142" s="190" t="s">
        <v>1</v>
      </c>
      <c r="I142" s="192"/>
      <c r="J142" s="14"/>
      <c r="K142" s="14"/>
      <c r="L142" s="189"/>
      <c r="M142" s="193"/>
      <c r="N142" s="194"/>
      <c r="O142" s="194"/>
      <c r="P142" s="194"/>
      <c r="Q142" s="194"/>
      <c r="R142" s="194"/>
      <c r="S142" s="194"/>
      <c r="T142" s="19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0" t="s">
        <v>144</v>
      </c>
      <c r="AU142" s="190" t="s">
        <v>86</v>
      </c>
      <c r="AV142" s="14" t="s">
        <v>79</v>
      </c>
      <c r="AW142" s="14" t="s">
        <v>31</v>
      </c>
      <c r="AX142" s="14" t="s">
        <v>74</v>
      </c>
      <c r="AY142" s="190" t="s">
        <v>135</v>
      </c>
    </row>
    <row r="143" s="13" customFormat="1">
      <c r="A143" s="13"/>
      <c r="B143" s="180"/>
      <c r="C143" s="13"/>
      <c r="D143" s="181" t="s">
        <v>144</v>
      </c>
      <c r="E143" s="182" t="s">
        <v>1</v>
      </c>
      <c r="F143" s="183" t="s">
        <v>167</v>
      </c>
      <c r="G143" s="13"/>
      <c r="H143" s="184">
        <v>423.30200000000002</v>
      </c>
      <c r="I143" s="185"/>
      <c r="J143" s="13"/>
      <c r="K143" s="13"/>
      <c r="L143" s="180"/>
      <c r="M143" s="186"/>
      <c r="N143" s="187"/>
      <c r="O143" s="187"/>
      <c r="P143" s="187"/>
      <c r="Q143" s="187"/>
      <c r="R143" s="187"/>
      <c r="S143" s="187"/>
      <c r="T143" s="18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2" t="s">
        <v>144</v>
      </c>
      <c r="AU143" s="182" t="s">
        <v>86</v>
      </c>
      <c r="AV143" s="13" t="s">
        <v>86</v>
      </c>
      <c r="AW143" s="13" t="s">
        <v>31</v>
      </c>
      <c r="AX143" s="13" t="s">
        <v>79</v>
      </c>
      <c r="AY143" s="182" t="s">
        <v>135</v>
      </c>
    </row>
    <row r="144" s="2" customFormat="1" ht="33" customHeight="1">
      <c r="A144" s="38"/>
      <c r="B144" s="166"/>
      <c r="C144" s="167" t="s">
        <v>168</v>
      </c>
      <c r="D144" s="167" t="s">
        <v>137</v>
      </c>
      <c r="E144" s="168" t="s">
        <v>169</v>
      </c>
      <c r="F144" s="169" t="s">
        <v>170</v>
      </c>
      <c r="G144" s="170" t="s">
        <v>171</v>
      </c>
      <c r="H144" s="171">
        <v>173.25</v>
      </c>
      <c r="I144" s="172"/>
      <c r="J144" s="173">
        <f>ROUND(I144*H144,2)</f>
        <v>0</v>
      </c>
      <c r="K144" s="169" t="s">
        <v>141</v>
      </c>
      <c r="L144" s="39"/>
      <c r="M144" s="174" t="s">
        <v>1</v>
      </c>
      <c r="N144" s="175" t="s">
        <v>39</v>
      </c>
      <c r="O144" s="77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8" t="s">
        <v>142</v>
      </c>
      <c r="AT144" s="178" t="s">
        <v>137</v>
      </c>
      <c r="AU144" s="178" t="s">
        <v>86</v>
      </c>
      <c r="AY144" s="19" t="s">
        <v>135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9" t="s">
        <v>79</v>
      </c>
      <c r="BK144" s="179">
        <f>ROUND(I144*H144,2)</f>
        <v>0</v>
      </c>
      <c r="BL144" s="19" t="s">
        <v>142</v>
      </c>
      <c r="BM144" s="178" t="s">
        <v>172</v>
      </c>
    </row>
    <row r="145" s="13" customFormat="1">
      <c r="A145" s="13"/>
      <c r="B145" s="180"/>
      <c r="C145" s="13"/>
      <c r="D145" s="181" t="s">
        <v>144</v>
      </c>
      <c r="E145" s="182" t="s">
        <v>1</v>
      </c>
      <c r="F145" s="183" t="s">
        <v>173</v>
      </c>
      <c r="G145" s="13"/>
      <c r="H145" s="184">
        <v>173.25</v>
      </c>
      <c r="I145" s="185"/>
      <c r="J145" s="13"/>
      <c r="K145" s="13"/>
      <c r="L145" s="180"/>
      <c r="M145" s="186"/>
      <c r="N145" s="187"/>
      <c r="O145" s="187"/>
      <c r="P145" s="187"/>
      <c r="Q145" s="187"/>
      <c r="R145" s="187"/>
      <c r="S145" s="187"/>
      <c r="T145" s="18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2" t="s">
        <v>144</v>
      </c>
      <c r="AU145" s="182" t="s">
        <v>86</v>
      </c>
      <c r="AV145" s="13" t="s">
        <v>86</v>
      </c>
      <c r="AW145" s="13" t="s">
        <v>31</v>
      </c>
      <c r="AX145" s="13" t="s">
        <v>79</v>
      </c>
      <c r="AY145" s="182" t="s">
        <v>135</v>
      </c>
    </row>
    <row r="146" s="2" customFormat="1" ht="24.15" customHeight="1">
      <c r="A146" s="38"/>
      <c r="B146" s="166"/>
      <c r="C146" s="167" t="s">
        <v>174</v>
      </c>
      <c r="D146" s="167" t="s">
        <v>137</v>
      </c>
      <c r="E146" s="168" t="s">
        <v>175</v>
      </c>
      <c r="F146" s="169" t="s">
        <v>176</v>
      </c>
      <c r="G146" s="170" t="s">
        <v>171</v>
      </c>
      <c r="H146" s="171">
        <v>7.875</v>
      </c>
      <c r="I146" s="172"/>
      <c r="J146" s="173">
        <f>ROUND(I146*H146,2)</f>
        <v>0</v>
      </c>
      <c r="K146" s="169" t="s">
        <v>141</v>
      </c>
      <c r="L146" s="39"/>
      <c r="M146" s="174" t="s">
        <v>1</v>
      </c>
      <c r="N146" s="175" t="s">
        <v>39</v>
      </c>
      <c r="O146" s="77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8" t="s">
        <v>142</v>
      </c>
      <c r="AT146" s="178" t="s">
        <v>137</v>
      </c>
      <c r="AU146" s="178" t="s">
        <v>86</v>
      </c>
      <c r="AY146" s="19" t="s">
        <v>135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9" t="s">
        <v>79</v>
      </c>
      <c r="BK146" s="179">
        <f>ROUND(I146*H146,2)</f>
        <v>0</v>
      </c>
      <c r="BL146" s="19" t="s">
        <v>142</v>
      </c>
      <c r="BM146" s="178" t="s">
        <v>177</v>
      </c>
    </row>
    <row r="147" s="13" customFormat="1">
      <c r="A147" s="13"/>
      <c r="B147" s="180"/>
      <c r="C147" s="13"/>
      <c r="D147" s="181" t="s">
        <v>144</v>
      </c>
      <c r="E147" s="182" t="s">
        <v>1</v>
      </c>
      <c r="F147" s="183" t="s">
        <v>178</v>
      </c>
      <c r="G147" s="13"/>
      <c r="H147" s="184">
        <v>7.875</v>
      </c>
      <c r="I147" s="185"/>
      <c r="J147" s="13"/>
      <c r="K147" s="13"/>
      <c r="L147" s="180"/>
      <c r="M147" s="186"/>
      <c r="N147" s="187"/>
      <c r="O147" s="187"/>
      <c r="P147" s="187"/>
      <c r="Q147" s="187"/>
      <c r="R147" s="187"/>
      <c r="S147" s="187"/>
      <c r="T147" s="18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2" t="s">
        <v>144</v>
      </c>
      <c r="AU147" s="182" t="s">
        <v>86</v>
      </c>
      <c r="AV147" s="13" t="s">
        <v>86</v>
      </c>
      <c r="AW147" s="13" t="s">
        <v>31</v>
      </c>
      <c r="AX147" s="13" t="s">
        <v>79</v>
      </c>
      <c r="AY147" s="182" t="s">
        <v>135</v>
      </c>
    </row>
    <row r="148" s="2" customFormat="1" ht="33" customHeight="1">
      <c r="A148" s="38"/>
      <c r="B148" s="166"/>
      <c r="C148" s="167" t="s">
        <v>179</v>
      </c>
      <c r="D148" s="167" t="s">
        <v>137</v>
      </c>
      <c r="E148" s="168" t="s">
        <v>180</v>
      </c>
      <c r="F148" s="169" t="s">
        <v>181</v>
      </c>
      <c r="G148" s="170" t="s">
        <v>171</v>
      </c>
      <c r="H148" s="171">
        <v>173.25</v>
      </c>
      <c r="I148" s="172"/>
      <c r="J148" s="173">
        <f>ROUND(I148*H148,2)</f>
        <v>0</v>
      </c>
      <c r="K148" s="169" t="s">
        <v>141</v>
      </c>
      <c r="L148" s="39"/>
      <c r="M148" s="174" t="s">
        <v>1</v>
      </c>
      <c r="N148" s="175" t="s">
        <v>39</v>
      </c>
      <c r="O148" s="77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8" t="s">
        <v>142</v>
      </c>
      <c r="AT148" s="178" t="s">
        <v>137</v>
      </c>
      <c r="AU148" s="178" t="s">
        <v>86</v>
      </c>
      <c r="AY148" s="19" t="s">
        <v>135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9" t="s">
        <v>79</v>
      </c>
      <c r="BK148" s="179">
        <f>ROUND(I148*H148,2)</f>
        <v>0</v>
      </c>
      <c r="BL148" s="19" t="s">
        <v>142</v>
      </c>
      <c r="BM148" s="178" t="s">
        <v>182</v>
      </c>
    </row>
    <row r="149" s="13" customFormat="1">
      <c r="A149" s="13"/>
      <c r="B149" s="180"/>
      <c r="C149" s="13"/>
      <c r="D149" s="181" t="s">
        <v>144</v>
      </c>
      <c r="E149" s="182" t="s">
        <v>1</v>
      </c>
      <c r="F149" s="183" t="s">
        <v>183</v>
      </c>
      <c r="G149" s="13"/>
      <c r="H149" s="184">
        <v>173.25</v>
      </c>
      <c r="I149" s="185"/>
      <c r="J149" s="13"/>
      <c r="K149" s="13"/>
      <c r="L149" s="180"/>
      <c r="M149" s="186"/>
      <c r="N149" s="187"/>
      <c r="O149" s="187"/>
      <c r="P149" s="187"/>
      <c r="Q149" s="187"/>
      <c r="R149" s="187"/>
      <c r="S149" s="187"/>
      <c r="T149" s="18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2" t="s">
        <v>144</v>
      </c>
      <c r="AU149" s="182" t="s">
        <v>86</v>
      </c>
      <c r="AV149" s="13" t="s">
        <v>86</v>
      </c>
      <c r="AW149" s="13" t="s">
        <v>31</v>
      </c>
      <c r="AX149" s="13" t="s">
        <v>79</v>
      </c>
      <c r="AY149" s="182" t="s">
        <v>135</v>
      </c>
    </row>
    <row r="150" s="2" customFormat="1" ht="24.15" customHeight="1">
      <c r="A150" s="38"/>
      <c r="B150" s="166"/>
      <c r="C150" s="167" t="s">
        <v>184</v>
      </c>
      <c r="D150" s="167" t="s">
        <v>137</v>
      </c>
      <c r="E150" s="168" t="s">
        <v>185</v>
      </c>
      <c r="F150" s="169" t="s">
        <v>186</v>
      </c>
      <c r="G150" s="170" t="s">
        <v>140</v>
      </c>
      <c r="H150" s="171">
        <v>12</v>
      </c>
      <c r="I150" s="172"/>
      <c r="J150" s="173">
        <f>ROUND(I150*H150,2)</f>
        <v>0</v>
      </c>
      <c r="K150" s="169" t="s">
        <v>141</v>
      </c>
      <c r="L150" s="39"/>
      <c r="M150" s="174" t="s">
        <v>1</v>
      </c>
      <c r="N150" s="175" t="s">
        <v>39</v>
      </c>
      <c r="O150" s="77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8" t="s">
        <v>142</v>
      </c>
      <c r="AT150" s="178" t="s">
        <v>137</v>
      </c>
      <c r="AU150" s="178" t="s">
        <v>86</v>
      </c>
      <c r="AY150" s="19" t="s">
        <v>135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9" t="s">
        <v>79</v>
      </c>
      <c r="BK150" s="179">
        <f>ROUND(I150*H150,2)</f>
        <v>0</v>
      </c>
      <c r="BL150" s="19" t="s">
        <v>142</v>
      </c>
      <c r="BM150" s="178" t="s">
        <v>187</v>
      </c>
    </row>
    <row r="151" s="13" customFormat="1">
      <c r="A151" s="13"/>
      <c r="B151" s="180"/>
      <c r="C151" s="13"/>
      <c r="D151" s="181" t="s">
        <v>144</v>
      </c>
      <c r="E151" s="182" t="s">
        <v>1</v>
      </c>
      <c r="F151" s="183" t="s">
        <v>145</v>
      </c>
      <c r="G151" s="13"/>
      <c r="H151" s="184">
        <v>12</v>
      </c>
      <c r="I151" s="185"/>
      <c r="J151" s="13"/>
      <c r="K151" s="13"/>
      <c r="L151" s="180"/>
      <c r="M151" s="186"/>
      <c r="N151" s="187"/>
      <c r="O151" s="187"/>
      <c r="P151" s="187"/>
      <c r="Q151" s="187"/>
      <c r="R151" s="187"/>
      <c r="S151" s="187"/>
      <c r="T151" s="18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2" t="s">
        <v>144</v>
      </c>
      <c r="AU151" s="182" t="s">
        <v>86</v>
      </c>
      <c r="AV151" s="13" t="s">
        <v>86</v>
      </c>
      <c r="AW151" s="13" t="s">
        <v>31</v>
      </c>
      <c r="AX151" s="13" t="s">
        <v>79</v>
      </c>
      <c r="AY151" s="182" t="s">
        <v>135</v>
      </c>
    </row>
    <row r="152" s="2" customFormat="1" ht="24.15" customHeight="1">
      <c r="A152" s="38"/>
      <c r="B152" s="166"/>
      <c r="C152" s="167" t="s">
        <v>188</v>
      </c>
      <c r="D152" s="167" t="s">
        <v>137</v>
      </c>
      <c r="E152" s="168" t="s">
        <v>189</v>
      </c>
      <c r="F152" s="169" t="s">
        <v>190</v>
      </c>
      <c r="G152" s="170" t="s">
        <v>140</v>
      </c>
      <c r="H152" s="171">
        <v>1</v>
      </c>
      <c r="I152" s="172"/>
      <c r="J152" s="173">
        <f>ROUND(I152*H152,2)</f>
        <v>0</v>
      </c>
      <c r="K152" s="169" t="s">
        <v>141</v>
      </c>
      <c r="L152" s="39"/>
      <c r="M152" s="174" t="s">
        <v>1</v>
      </c>
      <c r="N152" s="175" t="s">
        <v>39</v>
      </c>
      <c r="O152" s="77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8" t="s">
        <v>142</v>
      </c>
      <c r="AT152" s="178" t="s">
        <v>137</v>
      </c>
      <c r="AU152" s="178" t="s">
        <v>86</v>
      </c>
      <c r="AY152" s="19" t="s">
        <v>135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9" t="s">
        <v>79</v>
      </c>
      <c r="BK152" s="179">
        <f>ROUND(I152*H152,2)</f>
        <v>0</v>
      </c>
      <c r="BL152" s="19" t="s">
        <v>142</v>
      </c>
      <c r="BM152" s="178" t="s">
        <v>191</v>
      </c>
    </row>
    <row r="153" s="13" customFormat="1">
      <c r="A153" s="13"/>
      <c r="B153" s="180"/>
      <c r="C153" s="13"/>
      <c r="D153" s="181" t="s">
        <v>144</v>
      </c>
      <c r="E153" s="182" t="s">
        <v>1</v>
      </c>
      <c r="F153" s="183" t="s">
        <v>149</v>
      </c>
      <c r="G153" s="13"/>
      <c r="H153" s="184">
        <v>1</v>
      </c>
      <c r="I153" s="185"/>
      <c r="J153" s="13"/>
      <c r="K153" s="13"/>
      <c r="L153" s="180"/>
      <c r="M153" s="186"/>
      <c r="N153" s="187"/>
      <c r="O153" s="187"/>
      <c r="P153" s="187"/>
      <c r="Q153" s="187"/>
      <c r="R153" s="187"/>
      <c r="S153" s="187"/>
      <c r="T153" s="18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2" t="s">
        <v>144</v>
      </c>
      <c r="AU153" s="182" t="s">
        <v>86</v>
      </c>
      <c r="AV153" s="13" t="s">
        <v>86</v>
      </c>
      <c r="AW153" s="13" t="s">
        <v>31</v>
      </c>
      <c r="AX153" s="13" t="s">
        <v>79</v>
      </c>
      <c r="AY153" s="182" t="s">
        <v>135</v>
      </c>
    </row>
    <row r="154" s="2" customFormat="1" ht="24.15" customHeight="1">
      <c r="A154" s="38"/>
      <c r="B154" s="166"/>
      <c r="C154" s="167" t="s">
        <v>8</v>
      </c>
      <c r="D154" s="167" t="s">
        <v>137</v>
      </c>
      <c r="E154" s="168" t="s">
        <v>192</v>
      </c>
      <c r="F154" s="169" t="s">
        <v>193</v>
      </c>
      <c r="G154" s="170" t="s">
        <v>140</v>
      </c>
      <c r="H154" s="171">
        <v>12</v>
      </c>
      <c r="I154" s="172"/>
      <c r="J154" s="173">
        <f>ROUND(I154*H154,2)</f>
        <v>0</v>
      </c>
      <c r="K154" s="169" t="s">
        <v>141</v>
      </c>
      <c r="L154" s="39"/>
      <c r="M154" s="174" t="s">
        <v>1</v>
      </c>
      <c r="N154" s="175" t="s">
        <v>39</v>
      </c>
      <c r="O154" s="77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8" t="s">
        <v>142</v>
      </c>
      <c r="AT154" s="178" t="s">
        <v>137</v>
      </c>
      <c r="AU154" s="178" t="s">
        <v>86</v>
      </c>
      <c r="AY154" s="19" t="s">
        <v>135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9" t="s">
        <v>79</v>
      </c>
      <c r="BK154" s="179">
        <f>ROUND(I154*H154,2)</f>
        <v>0</v>
      </c>
      <c r="BL154" s="19" t="s">
        <v>142</v>
      </c>
      <c r="BM154" s="178" t="s">
        <v>194</v>
      </c>
    </row>
    <row r="155" s="13" customFormat="1">
      <c r="A155" s="13"/>
      <c r="B155" s="180"/>
      <c r="C155" s="13"/>
      <c r="D155" s="181" t="s">
        <v>144</v>
      </c>
      <c r="E155" s="182" t="s">
        <v>1</v>
      </c>
      <c r="F155" s="183" t="s">
        <v>145</v>
      </c>
      <c r="G155" s="13"/>
      <c r="H155" s="184">
        <v>12</v>
      </c>
      <c r="I155" s="185"/>
      <c r="J155" s="13"/>
      <c r="K155" s="13"/>
      <c r="L155" s="180"/>
      <c r="M155" s="186"/>
      <c r="N155" s="187"/>
      <c r="O155" s="187"/>
      <c r="P155" s="187"/>
      <c r="Q155" s="187"/>
      <c r="R155" s="187"/>
      <c r="S155" s="187"/>
      <c r="T155" s="18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2" t="s">
        <v>144</v>
      </c>
      <c r="AU155" s="182" t="s">
        <v>86</v>
      </c>
      <c r="AV155" s="13" t="s">
        <v>86</v>
      </c>
      <c r="AW155" s="13" t="s">
        <v>31</v>
      </c>
      <c r="AX155" s="13" t="s">
        <v>79</v>
      </c>
      <c r="AY155" s="182" t="s">
        <v>135</v>
      </c>
    </row>
    <row r="156" s="2" customFormat="1" ht="24.15" customHeight="1">
      <c r="A156" s="38"/>
      <c r="B156" s="166"/>
      <c r="C156" s="167" t="s">
        <v>195</v>
      </c>
      <c r="D156" s="167" t="s">
        <v>137</v>
      </c>
      <c r="E156" s="168" t="s">
        <v>196</v>
      </c>
      <c r="F156" s="169" t="s">
        <v>197</v>
      </c>
      <c r="G156" s="170" t="s">
        <v>140</v>
      </c>
      <c r="H156" s="171">
        <v>1</v>
      </c>
      <c r="I156" s="172"/>
      <c r="J156" s="173">
        <f>ROUND(I156*H156,2)</f>
        <v>0</v>
      </c>
      <c r="K156" s="169" t="s">
        <v>141</v>
      </c>
      <c r="L156" s="39"/>
      <c r="M156" s="174" t="s">
        <v>1</v>
      </c>
      <c r="N156" s="175" t="s">
        <v>39</v>
      </c>
      <c r="O156" s="77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8" t="s">
        <v>142</v>
      </c>
      <c r="AT156" s="178" t="s">
        <v>137</v>
      </c>
      <c r="AU156" s="178" t="s">
        <v>86</v>
      </c>
      <c r="AY156" s="19" t="s">
        <v>135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9" t="s">
        <v>79</v>
      </c>
      <c r="BK156" s="179">
        <f>ROUND(I156*H156,2)</f>
        <v>0</v>
      </c>
      <c r="BL156" s="19" t="s">
        <v>142</v>
      </c>
      <c r="BM156" s="178" t="s">
        <v>198</v>
      </c>
    </row>
    <row r="157" s="13" customFormat="1">
      <c r="A157" s="13"/>
      <c r="B157" s="180"/>
      <c r="C157" s="13"/>
      <c r="D157" s="181" t="s">
        <v>144</v>
      </c>
      <c r="E157" s="182" t="s">
        <v>1</v>
      </c>
      <c r="F157" s="183" t="s">
        <v>149</v>
      </c>
      <c r="G157" s="13"/>
      <c r="H157" s="184">
        <v>1</v>
      </c>
      <c r="I157" s="185"/>
      <c r="J157" s="13"/>
      <c r="K157" s="13"/>
      <c r="L157" s="180"/>
      <c r="M157" s="186"/>
      <c r="N157" s="187"/>
      <c r="O157" s="187"/>
      <c r="P157" s="187"/>
      <c r="Q157" s="187"/>
      <c r="R157" s="187"/>
      <c r="S157" s="187"/>
      <c r="T157" s="18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2" t="s">
        <v>144</v>
      </c>
      <c r="AU157" s="182" t="s">
        <v>86</v>
      </c>
      <c r="AV157" s="13" t="s">
        <v>86</v>
      </c>
      <c r="AW157" s="13" t="s">
        <v>31</v>
      </c>
      <c r="AX157" s="13" t="s">
        <v>79</v>
      </c>
      <c r="AY157" s="182" t="s">
        <v>135</v>
      </c>
    </row>
    <row r="158" s="2" customFormat="1" ht="37.8" customHeight="1">
      <c r="A158" s="38"/>
      <c r="B158" s="166"/>
      <c r="C158" s="167" t="s">
        <v>199</v>
      </c>
      <c r="D158" s="167" t="s">
        <v>137</v>
      </c>
      <c r="E158" s="168" t="s">
        <v>200</v>
      </c>
      <c r="F158" s="169" t="s">
        <v>201</v>
      </c>
      <c r="G158" s="170" t="s">
        <v>171</v>
      </c>
      <c r="H158" s="171">
        <v>173.25</v>
      </c>
      <c r="I158" s="172"/>
      <c r="J158" s="173">
        <f>ROUND(I158*H158,2)</f>
        <v>0</v>
      </c>
      <c r="K158" s="169" t="s">
        <v>141</v>
      </c>
      <c r="L158" s="39"/>
      <c r="M158" s="174" t="s">
        <v>1</v>
      </c>
      <c r="N158" s="175" t="s">
        <v>39</v>
      </c>
      <c r="O158" s="77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8" t="s">
        <v>142</v>
      </c>
      <c r="AT158" s="178" t="s">
        <v>137</v>
      </c>
      <c r="AU158" s="178" t="s">
        <v>86</v>
      </c>
      <c r="AY158" s="19" t="s">
        <v>135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9" t="s">
        <v>79</v>
      </c>
      <c r="BK158" s="179">
        <f>ROUND(I158*H158,2)</f>
        <v>0</v>
      </c>
      <c r="BL158" s="19" t="s">
        <v>142</v>
      </c>
      <c r="BM158" s="178" t="s">
        <v>202</v>
      </c>
    </row>
    <row r="159" s="13" customFormat="1">
      <c r="A159" s="13"/>
      <c r="B159" s="180"/>
      <c r="C159" s="13"/>
      <c r="D159" s="181" t="s">
        <v>144</v>
      </c>
      <c r="E159" s="182" t="s">
        <v>1</v>
      </c>
      <c r="F159" s="183" t="s">
        <v>173</v>
      </c>
      <c r="G159" s="13"/>
      <c r="H159" s="184">
        <v>173.25</v>
      </c>
      <c r="I159" s="185"/>
      <c r="J159" s="13"/>
      <c r="K159" s="13"/>
      <c r="L159" s="180"/>
      <c r="M159" s="186"/>
      <c r="N159" s="187"/>
      <c r="O159" s="187"/>
      <c r="P159" s="187"/>
      <c r="Q159" s="187"/>
      <c r="R159" s="187"/>
      <c r="S159" s="187"/>
      <c r="T159" s="18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2" t="s">
        <v>144</v>
      </c>
      <c r="AU159" s="182" t="s">
        <v>86</v>
      </c>
      <c r="AV159" s="13" t="s">
        <v>86</v>
      </c>
      <c r="AW159" s="13" t="s">
        <v>31</v>
      </c>
      <c r="AX159" s="13" t="s">
        <v>79</v>
      </c>
      <c r="AY159" s="182" t="s">
        <v>135</v>
      </c>
    </row>
    <row r="160" s="2" customFormat="1" ht="24.15" customHeight="1">
      <c r="A160" s="38"/>
      <c r="B160" s="166"/>
      <c r="C160" s="167" t="s">
        <v>203</v>
      </c>
      <c r="D160" s="167" t="s">
        <v>137</v>
      </c>
      <c r="E160" s="168" t="s">
        <v>204</v>
      </c>
      <c r="F160" s="169" t="s">
        <v>205</v>
      </c>
      <c r="G160" s="170" t="s">
        <v>171</v>
      </c>
      <c r="H160" s="171">
        <v>173.25</v>
      </c>
      <c r="I160" s="172"/>
      <c r="J160" s="173">
        <f>ROUND(I160*H160,2)</f>
        <v>0</v>
      </c>
      <c r="K160" s="169" t="s">
        <v>141</v>
      </c>
      <c r="L160" s="39"/>
      <c r="M160" s="174" t="s">
        <v>1</v>
      </c>
      <c r="N160" s="175" t="s">
        <v>39</v>
      </c>
      <c r="O160" s="77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8" t="s">
        <v>142</v>
      </c>
      <c r="AT160" s="178" t="s">
        <v>137</v>
      </c>
      <c r="AU160" s="178" t="s">
        <v>86</v>
      </c>
      <c r="AY160" s="19" t="s">
        <v>135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9" t="s">
        <v>79</v>
      </c>
      <c r="BK160" s="179">
        <f>ROUND(I160*H160,2)</f>
        <v>0</v>
      </c>
      <c r="BL160" s="19" t="s">
        <v>142</v>
      </c>
      <c r="BM160" s="178" t="s">
        <v>206</v>
      </c>
    </row>
    <row r="161" s="13" customFormat="1">
      <c r="A161" s="13"/>
      <c r="B161" s="180"/>
      <c r="C161" s="13"/>
      <c r="D161" s="181" t="s">
        <v>144</v>
      </c>
      <c r="E161" s="182" t="s">
        <v>1</v>
      </c>
      <c r="F161" s="183" t="s">
        <v>173</v>
      </c>
      <c r="G161" s="13"/>
      <c r="H161" s="184">
        <v>173.25</v>
      </c>
      <c r="I161" s="185"/>
      <c r="J161" s="13"/>
      <c r="K161" s="13"/>
      <c r="L161" s="180"/>
      <c r="M161" s="186"/>
      <c r="N161" s="187"/>
      <c r="O161" s="187"/>
      <c r="P161" s="187"/>
      <c r="Q161" s="187"/>
      <c r="R161" s="187"/>
      <c r="S161" s="187"/>
      <c r="T161" s="18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2" t="s">
        <v>144</v>
      </c>
      <c r="AU161" s="182" t="s">
        <v>86</v>
      </c>
      <c r="AV161" s="13" t="s">
        <v>86</v>
      </c>
      <c r="AW161" s="13" t="s">
        <v>31</v>
      </c>
      <c r="AX161" s="13" t="s">
        <v>79</v>
      </c>
      <c r="AY161" s="182" t="s">
        <v>135</v>
      </c>
    </row>
    <row r="162" s="2" customFormat="1" ht="16.5" customHeight="1">
      <c r="A162" s="38"/>
      <c r="B162" s="166"/>
      <c r="C162" s="167" t="s">
        <v>207</v>
      </c>
      <c r="D162" s="167" t="s">
        <v>137</v>
      </c>
      <c r="E162" s="168" t="s">
        <v>208</v>
      </c>
      <c r="F162" s="169" t="s">
        <v>209</v>
      </c>
      <c r="G162" s="170" t="s">
        <v>171</v>
      </c>
      <c r="H162" s="171">
        <v>173.25</v>
      </c>
      <c r="I162" s="172"/>
      <c r="J162" s="173">
        <f>ROUND(I162*H162,2)</f>
        <v>0</v>
      </c>
      <c r="K162" s="169" t="s">
        <v>141</v>
      </c>
      <c r="L162" s="39"/>
      <c r="M162" s="174" t="s">
        <v>1</v>
      </c>
      <c r="N162" s="175" t="s">
        <v>39</v>
      </c>
      <c r="O162" s="77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78" t="s">
        <v>142</v>
      </c>
      <c r="AT162" s="178" t="s">
        <v>137</v>
      </c>
      <c r="AU162" s="178" t="s">
        <v>86</v>
      </c>
      <c r="AY162" s="19" t="s">
        <v>135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9" t="s">
        <v>79</v>
      </c>
      <c r="BK162" s="179">
        <f>ROUND(I162*H162,2)</f>
        <v>0</v>
      </c>
      <c r="BL162" s="19" t="s">
        <v>142</v>
      </c>
      <c r="BM162" s="178" t="s">
        <v>210</v>
      </c>
    </row>
    <row r="163" s="13" customFormat="1">
      <c r="A163" s="13"/>
      <c r="B163" s="180"/>
      <c r="C163" s="13"/>
      <c r="D163" s="181" t="s">
        <v>144</v>
      </c>
      <c r="E163" s="182" t="s">
        <v>1</v>
      </c>
      <c r="F163" s="183" t="s">
        <v>173</v>
      </c>
      <c r="G163" s="13"/>
      <c r="H163" s="184">
        <v>173.25</v>
      </c>
      <c r="I163" s="185"/>
      <c r="J163" s="13"/>
      <c r="K163" s="13"/>
      <c r="L163" s="180"/>
      <c r="M163" s="186"/>
      <c r="N163" s="187"/>
      <c r="O163" s="187"/>
      <c r="P163" s="187"/>
      <c r="Q163" s="187"/>
      <c r="R163" s="187"/>
      <c r="S163" s="187"/>
      <c r="T163" s="18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2" t="s">
        <v>144</v>
      </c>
      <c r="AU163" s="182" t="s">
        <v>86</v>
      </c>
      <c r="AV163" s="13" t="s">
        <v>86</v>
      </c>
      <c r="AW163" s="13" t="s">
        <v>31</v>
      </c>
      <c r="AX163" s="13" t="s">
        <v>79</v>
      </c>
      <c r="AY163" s="182" t="s">
        <v>135</v>
      </c>
    </row>
    <row r="164" s="12" customFormat="1" ht="22.8" customHeight="1">
      <c r="A164" s="12"/>
      <c r="B164" s="153"/>
      <c r="C164" s="12"/>
      <c r="D164" s="154" t="s">
        <v>73</v>
      </c>
      <c r="E164" s="164" t="s">
        <v>156</v>
      </c>
      <c r="F164" s="164" t="s">
        <v>211</v>
      </c>
      <c r="G164" s="12"/>
      <c r="H164" s="12"/>
      <c r="I164" s="156"/>
      <c r="J164" s="165">
        <f>BK164</f>
        <v>0</v>
      </c>
      <c r="K164" s="12"/>
      <c r="L164" s="153"/>
      <c r="M164" s="158"/>
      <c r="N164" s="159"/>
      <c r="O164" s="159"/>
      <c r="P164" s="160">
        <f>SUM(P165:P166)</f>
        <v>0</v>
      </c>
      <c r="Q164" s="159"/>
      <c r="R164" s="160">
        <f>SUM(R165:R166)</f>
        <v>0</v>
      </c>
      <c r="S164" s="159"/>
      <c r="T164" s="161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4" t="s">
        <v>79</v>
      </c>
      <c r="AT164" s="162" t="s">
        <v>73</v>
      </c>
      <c r="AU164" s="162" t="s">
        <v>79</v>
      </c>
      <c r="AY164" s="154" t="s">
        <v>135</v>
      </c>
      <c r="BK164" s="163">
        <f>SUM(BK165:BK166)</f>
        <v>0</v>
      </c>
    </row>
    <row r="165" s="2" customFormat="1" ht="24.15" customHeight="1">
      <c r="A165" s="38"/>
      <c r="B165" s="166"/>
      <c r="C165" s="167" t="s">
        <v>212</v>
      </c>
      <c r="D165" s="167" t="s">
        <v>137</v>
      </c>
      <c r="E165" s="168" t="s">
        <v>213</v>
      </c>
      <c r="F165" s="169" t="s">
        <v>214</v>
      </c>
      <c r="G165" s="170" t="s">
        <v>83</v>
      </c>
      <c r="H165" s="171">
        <v>210</v>
      </c>
      <c r="I165" s="172"/>
      <c r="J165" s="173">
        <f>ROUND(I165*H165,2)</f>
        <v>0</v>
      </c>
      <c r="K165" s="169" t="s">
        <v>141</v>
      </c>
      <c r="L165" s="39"/>
      <c r="M165" s="174" t="s">
        <v>1</v>
      </c>
      <c r="N165" s="175" t="s">
        <v>39</v>
      </c>
      <c r="O165" s="77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8" t="s">
        <v>142</v>
      </c>
      <c r="AT165" s="178" t="s">
        <v>137</v>
      </c>
      <c r="AU165" s="178" t="s">
        <v>86</v>
      </c>
      <c r="AY165" s="19" t="s">
        <v>135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9" t="s">
        <v>79</v>
      </c>
      <c r="BK165" s="179">
        <f>ROUND(I165*H165,2)</f>
        <v>0</v>
      </c>
      <c r="BL165" s="19" t="s">
        <v>142</v>
      </c>
      <c r="BM165" s="178" t="s">
        <v>215</v>
      </c>
    </row>
    <row r="166" s="13" customFormat="1">
      <c r="A166" s="13"/>
      <c r="B166" s="180"/>
      <c r="C166" s="13"/>
      <c r="D166" s="181" t="s">
        <v>144</v>
      </c>
      <c r="E166" s="182" t="s">
        <v>1</v>
      </c>
      <c r="F166" s="183" t="s">
        <v>216</v>
      </c>
      <c r="G166" s="13"/>
      <c r="H166" s="184">
        <v>210</v>
      </c>
      <c r="I166" s="185"/>
      <c r="J166" s="13"/>
      <c r="K166" s="13"/>
      <c r="L166" s="180"/>
      <c r="M166" s="186"/>
      <c r="N166" s="187"/>
      <c r="O166" s="187"/>
      <c r="P166" s="187"/>
      <c r="Q166" s="187"/>
      <c r="R166" s="187"/>
      <c r="S166" s="187"/>
      <c r="T166" s="18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2" t="s">
        <v>144</v>
      </c>
      <c r="AU166" s="182" t="s">
        <v>86</v>
      </c>
      <c r="AV166" s="13" t="s">
        <v>86</v>
      </c>
      <c r="AW166" s="13" t="s">
        <v>31</v>
      </c>
      <c r="AX166" s="13" t="s">
        <v>79</v>
      </c>
      <c r="AY166" s="182" t="s">
        <v>135</v>
      </c>
    </row>
    <row r="167" s="12" customFormat="1" ht="22.8" customHeight="1">
      <c r="A167" s="12"/>
      <c r="B167" s="153"/>
      <c r="C167" s="12"/>
      <c r="D167" s="154" t="s">
        <v>73</v>
      </c>
      <c r="E167" s="164" t="s">
        <v>179</v>
      </c>
      <c r="F167" s="164" t="s">
        <v>217</v>
      </c>
      <c r="G167" s="12"/>
      <c r="H167" s="12"/>
      <c r="I167" s="156"/>
      <c r="J167" s="165">
        <f>BK167</f>
        <v>0</v>
      </c>
      <c r="K167" s="12"/>
      <c r="L167" s="153"/>
      <c r="M167" s="158"/>
      <c r="N167" s="159"/>
      <c r="O167" s="159"/>
      <c r="P167" s="160">
        <f>SUM(P168:P191)</f>
        <v>0</v>
      </c>
      <c r="Q167" s="159"/>
      <c r="R167" s="160">
        <f>SUM(R168:R191)</f>
        <v>0</v>
      </c>
      <c r="S167" s="159"/>
      <c r="T167" s="161">
        <f>SUM(T168:T191)</f>
        <v>322.35849999999999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4" t="s">
        <v>79</v>
      </c>
      <c r="AT167" s="162" t="s">
        <v>73</v>
      </c>
      <c r="AU167" s="162" t="s">
        <v>79</v>
      </c>
      <c r="AY167" s="154" t="s">
        <v>135</v>
      </c>
      <c r="BK167" s="163">
        <f>SUM(BK168:BK191)</f>
        <v>0</v>
      </c>
    </row>
    <row r="168" s="2" customFormat="1" ht="16.5" customHeight="1">
      <c r="A168" s="38"/>
      <c r="B168" s="166"/>
      <c r="C168" s="167" t="s">
        <v>218</v>
      </c>
      <c r="D168" s="167" t="s">
        <v>137</v>
      </c>
      <c r="E168" s="168" t="s">
        <v>219</v>
      </c>
      <c r="F168" s="169" t="s">
        <v>220</v>
      </c>
      <c r="G168" s="170" t="s">
        <v>171</v>
      </c>
      <c r="H168" s="171">
        <v>60.348999999999997</v>
      </c>
      <c r="I168" s="172"/>
      <c r="J168" s="173">
        <f>ROUND(I168*H168,2)</f>
        <v>0</v>
      </c>
      <c r="K168" s="169" t="s">
        <v>141</v>
      </c>
      <c r="L168" s="39"/>
      <c r="M168" s="174" t="s">
        <v>1</v>
      </c>
      <c r="N168" s="175" t="s">
        <v>39</v>
      </c>
      <c r="O168" s="77"/>
      <c r="P168" s="176">
        <f>O168*H168</f>
        <v>0</v>
      </c>
      <c r="Q168" s="176">
        <v>0</v>
      </c>
      <c r="R168" s="176">
        <f>Q168*H168</f>
        <v>0</v>
      </c>
      <c r="S168" s="176">
        <v>2</v>
      </c>
      <c r="T168" s="177">
        <f>S168*H168</f>
        <v>120.69799999999999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78" t="s">
        <v>142</v>
      </c>
      <c r="AT168" s="178" t="s">
        <v>137</v>
      </c>
      <c r="AU168" s="178" t="s">
        <v>86</v>
      </c>
      <c r="AY168" s="19" t="s">
        <v>135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9" t="s">
        <v>79</v>
      </c>
      <c r="BK168" s="179">
        <f>ROUND(I168*H168,2)</f>
        <v>0</v>
      </c>
      <c r="BL168" s="19" t="s">
        <v>142</v>
      </c>
      <c r="BM168" s="178" t="s">
        <v>221</v>
      </c>
    </row>
    <row r="169" s="14" customFormat="1">
      <c r="A169" s="14"/>
      <c r="B169" s="189"/>
      <c r="C169" s="14"/>
      <c r="D169" s="181" t="s">
        <v>144</v>
      </c>
      <c r="E169" s="190" t="s">
        <v>1</v>
      </c>
      <c r="F169" s="191" t="s">
        <v>222</v>
      </c>
      <c r="G169" s="14"/>
      <c r="H169" s="190" t="s">
        <v>1</v>
      </c>
      <c r="I169" s="192"/>
      <c r="J169" s="14"/>
      <c r="K169" s="14"/>
      <c r="L169" s="189"/>
      <c r="M169" s="193"/>
      <c r="N169" s="194"/>
      <c r="O169" s="194"/>
      <c r="P169" s="194"/>
      <c r="Q169" s="194"/>
      <c r="R169" s="194"/>
      <c r="S169" s="194"/>
      <c r="T169" s="19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0" t="s">
        <v>144</v>
      </c>
      <c r="AU169" s="190" t="s">
        <v>86</v>
      </c>
      <c r="AV169" s="14" t="s">
        <v>79</v>
      </c>
      <c r="AW169" s="14" t="s">
        <v>31</v>
      </c>
      <c r="AX169" s="14" t="s">
        <v>74</v>
      </c>
      <c r="AY169" s="190" t="s">
        <v>135</v>
      </c>
    </row>
    <row r="170" s="14" customFormat="1">
      <c r="A170" s="14"/>
      <c r="B170" s="189"/>
      <c r="C170" s="14"/>
      <c r="D170" s="181" t="s">
        <v>144</v>
      </c>
      <c r="E170" s="190" t="s">
        <v>1</v>
      </c>
      <c r="F170" s="191" t="s">
        <v>223</v>
      </c>
      <c r="G170" s="14"/>
      <c r="H170" s="190" t="s">
        <v>1</v>
      </c>
      <c r="I170" s="192"/>
      <c r="J170" s="14"/>
      <c r="K170" s="14"/>
      <c r="L170" s="189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0" t="s">
        <v>144</v>
      </c>
      <c r="AU170" s="190" t="s">
        <v>86</v>
      </c>
      <c r="AV170" s="14" t="s">
        <v>79</v>
      </c>
      <c r="AW170" s="14" t="s">
        <v>31</v>
      </c>
      <c r="AX170" s="14" t="s">
        <v>74</v>
      </c>
      <c r="AY170" s="190" t="s">
        <v>135</v>
      </c>
    </row>
    <row r="171" s="13" customFormat="1">
      <c r="A171" s="13"/>
      <c r="B171" s="180"/>
      <c r="C171" s="13"/>
      <c r="D171" s="181" t="s">
        <v>144</v>
      </c>
      <c r="E171" s="182" t="s">
        <v>1</v>
      </c>
      <c r="F171" s="183" t="s">
        <v>224</v>
      </c>
      <c r="G171" s="13"/>
      <c r="H171" s="184">
        <v>26.088000000000001</v>
      </c>
      <c r="I171" s="185"/>
      <c r="J171" s="13"/>
      <c r="K171" s="13"/>
      <c r="L171" s="180"/>
      <c r="M171" s="186"/>
      <c r="N171" s="187"/>
      <c r="O171" s="187"/>
      <c r="P171" s="187"/>
      <c r="Q171" s="187"/>
      <c r="R171" s="187"/>
      <c r="S171" s="187"/>
      <c r="T171" s="18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2" t="s">
        <v>144</v>
      </c>
      <c r="AU171" s="182" t="s">
        <v>86</v>
      </c>
      <c r="AV171" s="13" t="s">
        <v>86</v>
      </c>
      <c r="AW171" s="13" t="s">
        <v>31</v>
      </c>
      <c r="AX171" s="13" t="s">
        <v>74</v>
      </c>
      <c r="AY171" s="182" t="s">
        <v>135</v>
      </c>
    </row>
    <row r="172" s="13" customFormat="1">
      <c r="A172" s="13"/>
      <c r="B172" s="180"/>
      <c r="C172" s="13"/>
      <c r="D172" s="181" t="s">
        <v>144</v>
      </c>
      <c r="E172" s="182" t="s">
        <v>1</v>
      </c>
      <c r="F172" s="183" t="s">
        <v>225</v>
      </c>
      <c r="G172" s="13"/>
      <c r="H172" s="184">
        <v>49.347999999999999</v>
      </c>
      <c r="I172" s="185"/>
      <c r="J172" s="13"/>
      <c r="K172" s="13"/>
      <c r="L172" s="180"/>
      <c r="M172" s="186"/>
      <c r="N172" s="187"/>
      <c r="O172" s="187"/>
      <c r="P172" s="187"/>
      <c r="Q172" s="187"/>
      <c r="R172" s="187"/>
      <c r="S172" s="187"/>
      <c r="T172" s="18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2" t="s">
        <v>144</v>
      </c>
      <c r="AU172" s="182" t="s">
        <v>86</v>
      </c>
      <c r="AV172" s="13" t="s">
        <v>86</v>
      </c>
      <c r="AW172" s="13" t="s">
        <v>31</v>
      </c>
      <c r="AX172" s="13" t="s">
        <v>74</v>
      </c>
      <c r="AY172" s="182" t="s">
        <v>135</v>
      </c>
    </row>
    <row r="173" s="15" customFormat="1">
      <c r="A173" s="15"/>
      <c r="B173" s="196"/>
      <c r="C173" s="15"/>
      <c r="D173" s="181" t="s">
        <v>144</v>
      </c>
      <c r="E173" s="197" t="s">
        <v>1</v>
      </c>
      <c r="F173" s="198" t="s">
        <v>226</v>
      </c>
      <c r="G173" s="15"/>
      <c r="H173" s="199">
        <v>75.436000000000007</v>
      </c>
      <c r="I173" s="200"/>
      <c r="J173" s="15"/>
      <c r="K173" s="15"/>
      <c r="L173" s="196"/>
      <c r="M173" s="201"/>
      <c r="N173" s="202"/>
      <c r="O173" s="202"/>
      <c r="P173" s="202"/>
      <c r="Q173" s="202"/>
      <c r="R173" s="202"/>
      <c r="S173" s="202"/>
      <c r="T173" s="20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197" t="s">
        <v>144</v>
      </c>
      <c r="AU173" s="197" t="s">
        <v>86</v>
      </c>
      <c r="AV173" s="15" t="s">
        <v>85</v>
      </c>
      <c r="AW173" s="15" t="s">
        <v>31</v>
      </c>
      <c r="AX173" s="15" t="s">
        <v>74</v>
      </c>
      <c r="AY173" s="197" t="s">
        <v>135</v>
      </c>
    </row>
    <row r="174" s="13" customFormat="1">
      <c r="A174" s="13"/>
      <c r="B174" s="180"/>
      <c r="C174" s="13"/>
      <c r="D174" s="181" t="s">
        <v>144</v>
      </c>
      <c r="E174" s="182" t="s">
        <v>1</v>
      </c>
      <c r="F174" s="183" t="s">
        <v>227</v>
      </c>
      <c r="G174" s="13"/>
      <c r="H174" s="184">
        <v>-15.087</v>
      </c>
      <c r="I174" s="185"/>
      <c r="J174" s="13"/>
      <c r="K174" s="13"/>
      <c r="L174" s="180"/>
      <c r="M174" s="186"/>
      <c r="N174" s="187"/>
      <c r="O174" s="187"/>
      <c r="P174" s="187"/>
      <c r="Q174" s="187"/>
      <c r="R174" s="187"/>
      <c r="S174" s="187"/>
      <c r="T174" s="18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2" t="s">
        <v>144</v>
      </c>
      <c r="AU174" s="182" t="s">
        <v>86</v>
      </c>
      <c r="AV174" s="13" t="s">
        <v>86</v>
      </c>
      <c r="AW174" s="13" t="s">
        <v>31</v>
      </c>
      <c r="AX174" s="13" t="s">
        <v>74</v>
      </c>
      <c r="AY174" s="182" t="s">
        <v>135</v>
      </c>
    </row>
    <row r="175" s="16" customFormat="1">
      <c r="A175" s="16"/>
      <c r="B175" s="204"/>
      <c r="C175" s="16"/>
      <c r="D175" s="181" t="s">
        <v>144</v>
      </c>
      <c r="E175" s="205" t="s">
        <v>1</v>
      </c>
      <c r="F175" s="206" t="s">
        <v>228</v>
      </c>
      <c r="G175" s="16"/>
      <c r="H175" s="207">
        <v>60.348999999999997</v>
      </c>
      <c r="I175" s="208"/>
      <c r="J175" s="16"/>
      <c r="K175" s="16"/>
      <c r="L175" s="204"/>
      <c r="M175" s="209"/>
      <c r="N175" s="210"/>
      <c r="O175" s="210"/>
      <c r="P175" s="210"/>
      <c r="Q175" s="210"/>
      <c r="R175" s="210"/>
      <c r="S175" s="210"/>
      <c r="T175" s="211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05" t="s">
        <v>144</v>
      </c>
      <c r="AU175" s="205" t="s">
        <v>86</v>
      </c>
      <c r="AV175" s="16" t="s">
        <v>142</v>
      </c>
      <c r="AW175" s="16" t="s">
        <v>31</v>
      </c>
      <c r="AX175" s="16" t="s">
        <v>79</v>
      </c>
      <c r="AY175" s="205" t="s">
        <v>135</v>
      </c>
    </row>
    <row r="176" s="2" customFormat="1" ht="16.5" customHeight="1">
      <c r="A176" s="38"/>
      <c r="B176" s="166"/>
      <c r="C176" s="167" t="s">
        <v>229</v>
      </c>
      <c r="D176" s="167" t="s">
        <v>137</v>
      </c>
      <c r="E176" s="168" t="s">
        <v>230</v>
      </c>
      <c r="F176" s="169" t="s">
        <v>231</v>
      </c>
      <c r="G176" s="170" t="s">
        <v>171</v>
      </c>
      <c r="H176" s="171">
        <v>15.087</v>
      </c>
      <c r="I176" s="172"/>
      <c r="J176" s="173">
        <f>ROUND(I176*H176,2)</f>
        <v>0</v>
      </c>
      <c r="K176" s="169" t="s">
        <v>141</v>
      </c>
      <c r="L176" s="39"/>
      <c r="M176" s="174" t="s">
        <v>1</v>
      </c>
      <c r="N176" s="175" t="s">
        <v>39</v>
      </c>
      <c r="O176" s="77"/>
      <c r="P176" s="176">
        <f>O176*H176</f>
        <v>0</v>
      </c>
      <c r="Q176" s="176">
        <v>0</v>
      </c>
      <c r="R176" s="176">
        <f>Q176*H176</f>
        <v>0</v>
      </c>
      <c r="S176" s="176">
        <v>2.3999999999999999</v>
      </c>
      <c r="T176" s="177">
        <f>S176*H176</f>
        <v>36.208799999999997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8" t="s">
        <v>142</v>
      </c>
      <c r="AT176" s="178" t="s">
        <v>137</v>
      </c>
      <c r="AU176" s="178" t="s">
        <v>86</v>
      </c>
      <c r="AY176" s="19" t="s">
        <v>135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9" t="s">
        <v>79</v>
      </c>
      <c r="BK176" s="179">
        <f>ROUND(I176*H176,2)</f>
        <v>0</v>
      </c>
      <c r="BL176" s="19" t="s">
        <v>142</v>
      </c>
      <c r="BM176" s="178" t="s">
        <v>232</v>
      </c>
    </row>
    <row r="177" s="14" customFormat="1">
      <c r="A177" s="14"/>
      <c r="B177" s="189"/>
      <c r="C177" s="14"/>
      <c r="D177" s="181" t="s">
        <v>144</v>
      </c>
      <c r="E177" s="190" t="s">
        <v>1</v>
      </c>
      <c r="F177" s="191" t="s">
        <v>222</v>
      </c>
      <c r="G177" s="14"/>
      <c r="H177" s="190" t="s">
        <v>1</v>
      </c>
      <c r="I177" s="192"/>
      <c r="J177" s="14"/>
      <c r="K177" s="14"/>
      <c r="L177" s="189"/>
      <c r="M177" s="193"/>
      <c r="N177" s="194"/>
      <c r="O177" s="194"/>
      <c r="P177" s="194"/>
      <c r="Q177" s="194"/>
      <c r="R177" s="194"/>
      <c r="S177" s="194"/>
      <c r="T177" s="19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0" t="s">
        <v>144</v>
      </c>
      <c r="AU177" s="190" t="s">
        <v>86</v>
      </c>
      <c r="AV177" s="14" t="s">
        <v>79</v>
      </c>
      <c r="AW177" s="14" t="s">
        <v>31</v>
      </c>
      <c r="AX177" s="14" t="s">
        <v>74</v>
      </c>
      <c r="AY177" s="190" t="s">
        <v>135</v>
      </c>
    </row>
    <row r="178" s="14" customFormat="1">
      <c r="A178" s="14"/>
      <c r="B178" s="189"/>
      <c r="C178" s="14"/>
      <c r="D178" s="181" t="s">
        <v>144</v>
      </c>
      <c r="E178" s="190" t="s">
        <v>1</v>
      </c>
      <c r="F178" s="191" t="s">
        <v>223</v>
      </c>
      <c r="G178" s="14"/>
      <c r="H178" s="190" t="s">
        <v>1</v>
      </c>
      <c r="I178" s="192"/>
      <c r="J178" s="14"/>
      <c r="K178" s="14"/>
      <c r="L178" s="189"/>
      <c r="M178" s="193"/>
      <c r="N178" s="194"/>
      <c r="O178" s="194"/>
      <c r="P178" s="194"/>
      <c r="Q178" s="194"/>
      <c r="R178" s="194"/>
      <c r="S178" s="194"/>
      <c r="T178" s="19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0" t="s">
        <v>144</v>
      </c>
      <c r="AU178" s="190" t="s">
        <v>86</v>
      </c>
      <c r="AV178" s="14" t="s">
        <v>79</v>
      </c>
      <c r="AW178" s="14" t="s">
        <v>31</v>
      </c>
      <c r="AX178" s="14" t="s">
        <v>74</v>
      </c>
      <c r="AY178" s="190" t="s">
        <v>135</v>
      </c>
    </row>
    <row r="179" s="13" customFormat="1">
      <c r="A179" s="13"/>
      <c r="B179" s="180"/>
      <c r="C179" s="13"/>
      <c r="D179" s="181" t="s">
        <v>144</v>
      </c>
      <c r="E179" s="182" t="s">
        <v>1</v>
      </c>
      <c r="F179" s="183" t="s">
        <v>233</v>
      </c>
      <c r="G179" s="13"/>
      <c r="H179" s="184">
        <v>15.087</v>
      </c>
      <c r="I179" s="185"/>
      <c r="J179" s="13"/>
      <c r="K179" s="13"/>
      <c r="L179" s="180"/>
      <c r="M179" s="186"/>
      <c r="N179" s="187"/>
      <c r="O179" s="187"/>
      <c r="P179" s="187"/>
      <c r="Q179" s="187"/>
      <c r="R179" s="187"/>
      <c r="S179" s="187"/>
      <c r="T179" s="18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2" t="s">
        <v>144</v>
      </c>
      <c r="AU179" s="182" t="s">
        <v>86</v>
      </c>
      <c r="AV179" s="13" t="s">
        <v>86</v>
      </c>
      <c r="AW179" s="13" t="s">
        <v>31</v>
      </c>
      <c r="AX179" s="13" t="s">
        <v>79</v>
      </c>
      <c r="AY179" s="182" t="s">
        <v>135</v>
      </c>
    </row>
    <row r="180" s="2" customFormat="1" ht="24.15" customHeight="1">
      <c r="A180" s="38"/>
      <c r="B180" s="166"/>
      <c r="C180" s="167" t="s">
        <v>234</v>
      </c>
      <c r="D180" s="167" t="s">
        <v>137</v>
      </c>
      <c r="E180" s="168" t="s">
        <v>235</v>
      </c>
      <c r="F180" s="169" t="s">
        <v>236</v>
      </c>
      <c r="G180" s="170" t="s">
        <v>237</v>
      </c>
      <c r="H180" s="171">
        <v>0.119</v>
      </c>
      <c r="I180" s="172"/>
      <c r="J180" s="173">
        <f>ROUND(I180*H180,2)</f>
        <v>0</v>
      </c>
      <c r="K180" s="169" t="s">
        <v>141</v>
      </c>
      <c r="L180" s="39"/>
      <c r="M180" s="174" t="s">
        <v>1</v>
      </c>
      <c r="N180" s="175" t="s">
        <v>39</v>
      </c>
      <c r="O180" s="77"/>
      <c r="P180" s="176">
        <f>O180*H180</f>
        <v>0</v>
      </c>
      <c r="Q180" s="176">
        <v>0</v>
      </c>
      <c r="R180" s="176">
        <f>Q180*H180</f>
        <v>0</v>
      </c>
      <c r="S180" s="176">
        <v>1</v>
      </c>
      <c r="T180" s="177">
        <f>S180*H180</f>
        <v>0.119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8" t="s">
        <v>142</v>
      </c>
      <c r="AT180" s="178" t="s">
        <v>137</v>
      </c>
      <c r="AU180" s="178" t="s">
        <v>86</v>
      </c>
      <c r="AY180" s="19" t="s">
        <v>135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9" t="s">
        <v>79</v>
      </c>
      <c r="BK180" s="179">
        <f>ROUND(I180*H180,2)</f>
        <v>0</v>
      </c>
      <c r="BL180" s="19" t="s">
        <v>142</v>
      </c>
      <c r="BM180" s="178" t="s">
        <v>238</v>
      </c>
    </row>
    <row r="181" s="14" customFormat="1">
      <c r="A181" s="14"/>
      <c r="B181" s="189"/>
      <c r="C181" s="14"/>
      <c r="D181" s="181" t="s">
        <v>144</v>
      </c>
      <c r="E181" s="190" t="s">
        <v>1</v>
      </c>
      <c r="F181" s="191" t="s">
        <v>239</v>
      </c>
      <c r="G181" s="14"/>
      <c r="H181" s="190" t="s">
        <v>1</v>
      </c>
      <c r="I181" s="192"/>
      <c r="J181" s="14"/>
      <c r="K181" s="14"/>
      <c r="L181" s="189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0" t="s">
        <v>144</v>
      </c>
      <c r="AU181" s="190" t="s">
        <v>86</v>
      </c>
      <c r="AV181" s="14" t="s">
        <v>79</v>
      </c>
      <c r="AW181" s="14" t="s">
        <v>31</v>
      </c>
      <c r="AX181" s="14" t="s">
        <v>74</v>
      </c>
      <c r="AY181" s="190" t="s">
        <v>135</v>
      </c>
    </row>
    <row r="182" s="13" customFormat="1">
      <c r="A182" s="13"/>
      <c r="B182" s="180"/>
      <c r="C182" s="13"/>
      <c r="D182" s="181" t="s">
        <v>144</v>
      </c>
      <c r="E182" s="182" t="s">
        <v>1</v>
      </c>
      <c r="F182" s="183" t="s">
        <v>240</v>
      </c>
      <c r="G182" s="13"/>
      <c r="H182" s="184">
        <v>0.119</v>
      </c>
      <c r="I182" s="185"/>
      <c r="J182" s="13"/>
      <c r="K182" s="13"/>
      <c r="L182" s="180"/>
      <c r="M182" s="186"/>
      <c r="N182" s="187"/>
      <c r="O182" s="187"/>
      <c r="P182" s="187"/>
      <c r="Q182" s="187"/>
      <c r="R182" s="187"/>
      <c r="S182" s="187"/>
      <c r="T182" s="18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2" t="s">
        <v>144</v>
      </c>
      <c r="AU182" s="182" t="s">
        <v>86</v>
      </c>
      <c r="AV182" s="13" t="s">
        <v>86</v>
      </c>
      <c r="AW182" s="13" t="s">
        <v>31</v>
      </c>
      <c r="AX182" s="13" t="s">
        <v>79</v>
      </c>
      <c r="AY182" s="182" t="s">
        <v>135</v>
      </c>
    </row>
    <row r="183" s="2" customFormat="1" ht="24.15" customHeight="1">
      <c r="A183" s="38"/>
      <c r="B183" s="166"/>
      <c r="C183" s="167" t="s">
        <v>7</v>
      </c>
      <c r="D183" s="167" t="s">
        <v>137</v>
      </c>
      <c r="E183" s="168" t="s">
        <v>241</v>
      </c>
      <c r="F183" s="169" t="s">
        <v>242</v>
      </c>
      <c r="G183" s="170" t="s">
        <v>171</v>
      </c>
      <c r="H183" s="171">
        <v>6.5999999999999996</v>
      </c>
      <c r="I183" s="172"/>
      <c r="J183" s="173">
        <f>ROUND(I183*H183,2)</f>
        <v>0</v>
      </c>
      <c r="K183" s="169" t="s">
        <v>141</v>
      </c>
      <c r="L183" s="39"/>
      <c r="M183" s="174" t="s">
        <v>1</v>
      </c>
      <c r="N183" s="175" t="s">
        <v>39</v>
      </c>
      <c r="O183" s="77"/>
      <c r="P183" s="176">
        <f>O183*H183</f>
        <v>0</v>
      </c>
      <c r="Q183" s="176">
        <v>0</v>
      </c>
      <c r="R183" s="176">
        <f>Q183*H183</f>
        <v>0</v>
      </c>
      <c r="S183" s="176">
        <v>0.039</v>
      </c>
      <c r="T183" s="177">
        <f>S183*H183</f>
        <v>0.25739999999999996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8" t="s">
        <v>142</v>
      </c>
      <c r="AT183" s="178" t="s">
        <v>137</v>
      </c>
      <c r="AU183" s="178" t="s">
        <v>86</v>
      </c>
      <c r="AY183" s="19" t="s">
        <v>135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9" t="s">
        <v>79</v>
      </c>
      <c r="BK183" s="179">
        <f>ROUND(I183*H183,2)</f>
        <v>0</v>
      </c>
      <c r="BL183" s="19" t="s">
        <v>142</v>
      </c>
      <c r="BM183" s="178" t="s">
        <v>243</v>
      </c>
    </row>
    <row r="184" s="13" customFormat="1">
      <c r="A184" s="13"/>
      <c r="B184" s="180"/>
      <c r="C184" s="13"/>
      <c r="D184" s="181" t="s">
        <v>144</v>
      </c>
      <c r="E184" s="182" t="s">
        <v>1</v>
      </c>
      <c r="F184" s="183" t="s">
        <v>244</v>
      </c>
      <c r="G184" s="13"/>
      <c r="H184" s="184">
        <v>6.5999999999999996</v>
      </c>
      <c r="I184" s="185"/>
      <c r="J184" s="13"/>
      <c r="K184" s="13"/>
      <c r="L184" s="180"/>
      <c r="M184" s="186"/>
      <c r="N184" s="187"/>
      <c r="O184" s="187"/>
      <c r="P184" s="187"/>
      <c r="Q184" s="187"/>
      <c r="R184" s="187"/>
      <c r="S184" s="187"/>
      <c r="T184" s="18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144</v>
      </c>
      <c r="AU184" s="182" t="s">
        <v>86</v>
      </c>
      <c r="AV184" s="13" t="s">
        <v>86</v>
      </c>
      <c r="AW184" s="13" t="s">
        <v>31</v>
      </c>
      <c r="AX184" s="13" t="s">
        <v>79</v>
      </c>
      <c r="AY184" s="182" t="s">
        <v>135</v>
      </c>
    </row>
    <row r="185" s="2" customFormat="1" ht="24.15" customHeight="1">
      <c r="A185" s="38"/>
      <c r="B185" s="166"/>
      <c r="C185" s="167" t="s">
        <v>245</v>
      </c>
      <c r="D185" s="167" t="s">
        <v>137</v>
      </c>
      <c r="E185" s="168" t="s">
        <v>246</v>
      </c>
      <c r="F185" s="169" t="s">
        <v>247</v>
      </c>
      <c r="G185" s="170" t="s">
        <v>171</v>
      </c>
      <c r="H185" s="171">
        <v>305.69499999999999</v>
      </c>
      <c r="I185" s="172"/>
      <c r="J185" s="173">
        <f>ROUND(I185*H185,2)</f>
        <v>0</v>
      </c>
      <c r="K185" s="169" t="s">
        <v>141</v>
      </c>
      <c r="L185" s="39"/>
      <c r="M185" s="174" t="s">
        <v>1</v>
      </c>
      <c r="N185" s="175" t="s">
        <v>39</v>
      </c>
      <c r="O185" s="77"/>
      <c r="P185" s="176">
        <f>O185*H185</f>
        <v>0</v>
      </c>
      <c r="Q185" s="176">
        <v>0</v>
      </c>
      <c r="R185" s="176">
        <f>Q185*H185</f>
        <v>0</v>
      </c>
      <c r="S185" s="176">
        <v>0.54000000000000004</v>
      </c>
      <c r="T185" s="177">
        <f>S185*H185</f>
        <v>165.0753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8" t="s">
        <v>142</v>
      </c>
      <c r="AT185" s="178" t="s">
        <v>137</v>
      </c>
      <c r="AU185" s="178" t="s">
        <v>86</v>
      </c>
      <c r="AY185" s="19" t="s">
        <v>135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9" t="s">
        <v>79</v>
      </c>
      <c r="BK185" s="179">
        <f>ROUND(I185*H185,2)</f>
        <v>0</v>
      </c>
      <c r="BL185" s="19" t="s">
        <v>142</v>
      </c>
      <c r="BM185" s="178" t="s">
        <v>248</v>
      </c>
    </row>
    <row r="186" s="14" customFormat="1">
      <c r="A186" s="14"/>
      <c r="B186" s="189"/>
      <c r="C186" s="14"/>
      <c r="D186" s="181" t="s">
        <v>144</v>
      </c>
      <c r="E186" s="190" t="s">
        <v>1</v>
      </c>
      <c r="F186" s="191" t="s">
        <v>222</v>
      </c>
      <c r="G186" s="14"/>
      <c r="H186" s="190" t="s">
        <v>1</v>
      </c>
      <c r="I186" s="192"/>
      <c r="J186" s="14"/>
      <c r="K186" s="14"/>
      <c r="L186" s="189"/>
      <c r="M186" s="193"/>
      <c r="N186" s="194"/>
      <c r="O186" s="194"/>
      <c r="P186" s="194"/>
      <c r="Q186" s="194"/>
      <c r="R186" s="194"/>
      <c r="S186" s="194"/>
      <c r="T186" s="19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0" t="s">
        <v>144</v>
      </c>
      <c r="AU186" s="190" t="s">
        <v>86</v>
      </c>
      <c r="AV186" s="14" t="s">
        <v>79</v>
      </c>
      <c r="AW186" s="14" t="s">
        <v>31</v>
      </c>
      <c r="AX186" s="14" t="s">
        <v>74</v>
      </c>
      <c r="AY186" s="190" t="s">
        <v>135</v>
      </c>
    </row>
    <row r="187" s="14" customFormat="1">
      <c r="A187" s="14"/>
      <c r="B187" s="189"/>
      <c r="C187" s="14"/>
      <c r="D187" s="181" t="s">
        <v>144</v>
      </c>
      <c r="E187" s="190" t="s">
        <v>1</v>
      </c>
      <c r="F187" s="191" t="s">
        <v>249</v>
      </c>
      <c r="G187" s="14"/>
      <c r="H187" s="190" t="s">
        <v>1</v>
      </c>
      <c r="I187" s="192"/>
      <c r="J187" s="14"/>
      <c r="K187" s="14"/>
      <c r="L187" s="189"/>
      <c r="M187" s="193"/>
      <c r="N187" s="194"/>
      <c r="O187" s="194"/>
      <c r="P187" s="194"/>
      <c r="Q187" s="194"/>
      <c r="R187" s="194"/>
      <c r="S187" s="194"/>
      <c r="T187" s="19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0" t="s">
        <v>144</v>
      </c>
      <c r="AU187" s="190" t="s">
        <v>86</v>
      </c>
      <c r="AV187" s="14" t="s">
        <v>79</v>
      </c>
      <c r="AW187" s="14" t="s">
        <v>31</v>
      </c>
      <c r="AX187" s="14" t="s">
        <v>74</v>
      </c>
      <c r="AY187" s="190" t="s">
        <v>135</v>
      </c>
    </row>
    <row r="188" s="13" customFormat="1">
      <c r="A188" s="13"/>
      <c r="B188" s="180"/>
      <c r="C188" s="13"/>
      <c r="D188" s="181" t="s">
        <v>144</v>
      </c>
      <c r="E188" s="182" t="s">
        <v>1</v>
      </c>
      <c r="F188" s="183" t="s">
        <v>250</v>
      </c>
      <c r="G188" s="13"/>
      <c r="H188" s="184">
        <v>92.950000000000003</v>
      </c>
      <c r="I188" s="185"/>
      <c r="J188" s="13"/>
      <c r="K188" s="13"/>
      <c r="L188" s="180"/>
      <c r="M188" s="186"/>
      <c r="N188" s="187"/>
      <c r="O188" s="187"/>
      <c r="P188" s="187"/>
      <c r="Q188" s="187"/>
      <c r="R188" s="187"/>
      <c r="S188" s="187"/>
      <c r="T188" s="18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2" t="s">
        <v>144</v>
      </c>
      <c r="AU188" s="182" t="s">
        <v>86</v>
      </c>
      <c r="AV188" s="13" t="s">
        <v>86</v>
      </c>
      <c r="AW188" s="13" t="s">
        <v>31</v>
      </c>
      <c r="AX188" s="13" t="s">
        <v>74</v>
      </c>
      <c r="AY188" s="182" t="s">
        <v>135</v>
      </c>
    </row>
    <row r="189" s="13" customFormat="1">
      <c r="A189" s="13"/>
      <c r="B189" s="180"/>
      <c r="C189" s="13"/>
      <c r="D189" s="181" t="s">
        <v>144</v>
      </c>
      <c r="E189" s="182" t="s">
        <v>1</v>
      </c>
      <c r="F189" s="183" t="s">
        <v>251</v>
      </c>
      <c r="G189" s="13"/>
      <c r="H189" s="184">
        <v>27.945</v>
      </c>
      <c r="I189" s="185"/>
      <c r="J189" s="13"/>
      <c r="K189" s="13"/>
      <c r="L189" s="180"/>
      <c r="M189" s="186"/>
      <c r="N189" s="187"/>
      <c r="O189" s="187"/>
      <c r="P189" s="187"/>
      <c r="Q189" s="187"/>
      <c r="R189" s="187"/>
      <c r="S189" s="187"/>
      <c r="T189" s="18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2" t="s">
        <v>144</v>
      </c>
      <c r="AU189" s="182" t="s">
        <v>86</v>
      </c>
      <c r="AV189" s="13" t="s">
        <v>86</v>
      </c>
      <c r="AW189" s="13" t="s">
        <v>31</v>
      </c>
      <c r="AX189" s="13" t="s">
        <v>74</v>
      </c>
      <c r="AY189" s="182" t="s">
        <v>135</v>
      </c>
    </row>
    <row r="190" s="13" customFormat="1">
      <c r="A190" s="13"/>
      <c r="B190" s="180"/>
      <c r="C190" s="13"/>
      <c r="D190" s="181" t="s">
        <v>144</v>
      </c>
      <c r="E190" s="182" t="s">
        <v>1</v>
      </c>
      <c r="F190" s="183" t="s">
        <v>252</v>
      </c>
      <c r="G190" s="13"/>
      <c r="H190" s="184">
        <v>184.80000000000001</v>
      </c>
      <c r="I190" s="185"/>
      <c r="J190" s="13"/>
      <c r="K190" s="13"/>
      <c r="L190" s="180"/>
      <c r="M190" s="186"/>
      <c r="N190" s="187"/>
      <c r="O190" s="187"/>
      <c r="P190" s="187"/>
      <c r="Q190" s="187"/>
      <c r="R190" s="187"/>
      <c r="S190" s="187"/>
      <c r="T190" s="18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2" t="s">
        <v>144</v>
      </c>
      <c r="AU190" s="182" t="s">
        <v>86</v>
      </c>
      <c r="AV190" s="13" t="s">
        <v>86</v>
      </c>
      <c r="AW190" s="13" t="s">
        <v>31</v>
      </c>
      <c r="AX190" s="13" t="s">
        <v>74</v>
      </c>
      <c r="AY190" s="182" t="s">
        <v>135</v>
      </c>
    </row>
    <row r="191" s="16" customFormat="1">
      <c r="A191" s="16"/>
      <c r="B191" s="204"/>
      <c r="C191" s="16"/>
      <c r="D191" s="181" t="s">
        <v>144</v>
      </c>
      <c r="E191" s="205" t="s">
        <v>1</v>
      </c>
      <c r="F191" s="206" t="s">
        <v>228</v>
      </c>
      <c r="G191" s="16"/>
      <c r="H191" s="207">
        <v>305.69499999999999</v>
      </c>
      <c r="I191" s="208"/>
      <c r="J191" s="16"/>
      <c r="K191" s="16"/>
      <c r="L191" s="204"/>
      <c r="M191" s="209"/>
      <c r="N191" s="210"/>
      <c r="O191" s="210"/>
      <c r="P191" s="210"/>
      <c r="Q191" s="210"/>
      <c r="R191" s="210"/>
      <c r="S191" s="210"/>
      <c r="T191" s="211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05" t="s">
        <v>144</v>
      </c>
      <c r="AU191" s="205" t="s">
        <v>86</v>
      </c>
      <c r="AV191" s="16" t="s">
        <v>142</v>
      </c>
      <c r="AW191" s="16" t="s">
        <v>31</v>
      </c>
      <c r="AX191" s="16" t="s">
        <v>79</v>
      </c>
      <c r="AY191" s="205" t="s">
        <v>135</v>
      </c>
    </row>
    <row r="192" s="12" customFormat="1" ht="22.8" customHeight="1">
      <c r="A192" s="12"/>
      <c r="B192" s="153"/>
      <c r="C192" s="12"/>
      <c r="D192" s="154" t="s">
        <v>73</v>
      </c>
      <c r="E192" s="164" t="s">
        <v>253</v>
      </c>
      <c r="F192" s="164" t="s">
        <v>254</v>
      </c>
      <c r="G192" s="12"/>
      <c r="H192" s="12"/>
      <c r="I192" s="156"/>
      <c r="J192" s="165">
        <f>BK192</f>
        <v>0</v>
      </c>
      <c r="K192" s="12"/>
      <c r="L192" s="153"/>
      <c r="M192" s="158"/>
      <c r="N192" s="159"/>
      <c r="O192" s="159"/>
      <c r="P192" s="160">
        <f>SUM(P193:P210)</f>
        <v>0</v>
      </c>
      <c r="Q192" s="159"/>
      <c r="R192" s="160">
        <f>SUM(R193:R210)</f>
        <v>0</v>
      </c>
      <c r="S192" s="159"/>
      <c r="T192" s="161">
        <f>SUM(T193:T210)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4" t="s">
        <v>79</v>
      </c>
      <c r="AT192" s="162" t="s">
        <v>73</v>
      </c>
      <c r="AU192" s="162" t="s">
        <v>79</v>
      </c>
      <c r="AY192" s="154" t="s">
        <v>135</v>
      </c>
      <c r="BK192" s="163">
        <f>SUM(BK193:BK210)</f>
        <v>0</v>
      </c>
    </row>
    <row r="193" s="2" customFormat="1" ht="33" customHeight="1">
      <c r="A193" s="38"/>
      <c r="B193" s="166"/>
      <c r="C193" s="167" t="s">
        <v>255</v>
      </c>
      <c r="D193" s="167" t="s">
        <v>137</v>
      </c>
      <c r="E193" s="168" t="s">
        <v>256</v>
      </c>
      <c r="F193" s="169" t="s">
        <v>257</v>
      </c>
      <c r="G193" s="170" t="s">
        <v>237</v>
      </c>
      <c r="H193" s="171">
        <v>353.86500000000001</v>
      </c>
      <c r="I193" s="172"/>
      <c r="J193" s="173">
        <f>ROUND(I193*H193,2)</f>
        <v>0</v>
      </c>
      <c r="K193" s="169" t="s">
        <v>141</v>
      </c>
      <c r="L193" s="39"/>
      <c r="M193" s="174" t="s">
        <v>1</v>
      </c>
      <c r="N193" s="175" t="s">
        <v>39</v>
      </c>
      <c r="O193" s="77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78" t="s">
        <v>142</v>
      </c>
      <c r="AT193" s="178" t="s">
        <v>137</v>
      </c>
      <c r="AU193" s="178" t="s">
        <v>86</v>
      </c>
      <c r="AY193" s="19" t="s">
        <v>135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9" t="s">
        <v>79</v>
      </c>
      <c r="BK193" s="179">
        <f>ROUND(I193*H193,2)</f>
        <v>0</v>
      </c>
      <c r="BL193" s="19" t="s">
        <v>142</v>
      </c>
      <c r="BM193" s="178" t="s">
        <v>258</v>
      </c>
    </row>
    <row r="194" s="2" customFormat="1" ht="24.15" customHeight="1">
      <c r="A194" s="38"/>
      <c r="B194" s="166"/>
      <c r="C194" s="167" t="s">
        <v>259</v>
      </c>
      <c r="D194" s="167" t="s">
        <v>137</v>
      </c>
      <c r="E194" s="168" t="s">
        <v>260</v>
      </c>
      <c r="F194" s="169" t="s">
        <v>261</v>
      </c>
      <c r="G194" s="170" t="s">
        <v>237</v>
      </c>
      <c r="H194" s="171">
        <v>353.86500000000001</v>
      </c>
      <c r="I194" s="172"/>
      <c r="J194" s="173">
        <f>ROUND(I194*H194,2)</f>
        <v>0</v>
      </c>
      <c r="K194" s="169" t="s">
        <v>141</v>
      </c>
      <c r="L194" s="39"/>
      <c r="M194" s="174" t="s">
        <v>1</v>
      </c>
      <c r="N194" s="175" t="s">
        <v>39</v>
      </c>
      <c r="O194" s="77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78" t="s">
        <v>142</v>
      </c>
      <c r="AT194" s="178" t="s">
        <v>137</v>
      </c>
      <c r="AU194" s="178" t="s">
        <v>86</v>
      </c>
      <c r="AY194" s="19" t="s">
        <v>135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9" t="s">
        <v>79</v>
      </c>
      <c r="BK194" s="179">
        <f>ROUND(I194*H194,2)</f>
        <v>0</v>
      </c>
      <c r="BL194" s="19" t="s">
        <v>142</v>
      </c>
      <c r="BM194" s="178" t="s">
        <v>262</v>
      </c>
    </row>
    <row r="195" s="2" customFormat="1" ht="24.15" customHeight="1">
      <c r="A195" s="38"/>
      <c r="B195" s="166"/>
      <c r="C195" s="167" t="s">
        <v>263</v>
      </c>
      <c r="D195" s="167" t="s">
        <v>137</v>
      </c>
      <c r="E195" s="168" t="s">
        <v>264</v>
      </c>
      <c r="F195" s="169" t="s">
        <v>265</v>
      </c>
      <c r="G195" s="170" t="s">
        <v>237</v>
      </c>
      <c r="H195" s="171">
        <v>4954.1099999999997</v>
      </c>
      <c r="I195" s="172"/>
      <c r="J195" s="173">
        <f>ROUND(I195*H195,2)</f>
        <v>0</v>
      </c>
      <c r="K195" s="169" t="s">
        <v>141</v>
      </c>
      <c r="L195" s="39"/>
      <c r="M195" s="174" t="s">
        <v>1</v>
      </c>
      <c r="N195" s="175" t="s">
        <v>39</v>
      </c>
      <c r="O195" s="77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78" t="s">
        <v>142</v>
      </c>
      <c r="AT195" s="178" t="s">
        <v>137</v>
      </c>
      <c r="AU195" s="178" t="s">
        <v>86</v>
      </c>
      <c r="AY195" s="19" t="s">
        <v>135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9" t="s">
        <v>79</v>
      </c>
      <c r="BK195" s="179">
        <f>ROUND(I195*H195,2)</f>
        <v>0</v>
      </c>
      <c r="BL195" s="19" t="s">
        <v>142</v>
      </c>
      <c r="BM195" s="178" t="s">
        <v>266</v>
      </c>
    </row>
    <row r="196" s="13" customFormat="1">
      <c r="A196" s="13"/>
      <c r="B196" s="180"/>
      <c r="C196" s="13"/>
      <c r="D196" s="181" t="s">
        <v>144</v>
      </c>
      <c r="E196" s="13"/>
      <c r="F196" s="183" t="s">
        <v>267</v>
      </c>
      <c r="G196" s="13"/>
      <c r="H196" s="184">
        <v>4954.1099999999997</v>
      </c>
      <c r="I196" s="185"/>
      <c r="J196" s="13"/>
      <c r="K196" s="13"/>
      <c r="L196" s="180"/>
      <c r="M196" s="186"/>
      <c r="N196" s="187"/>
      <c r="O196" s="187"/>
      <c r="P196" s="187"/>
      <c r="Q196" s="187"/>
      <c r="R196" s="187"/>
      <c r="S196" s="187"/>
      <c r="T196" s="18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2" t="s">
        <v>144</v>
      </c>
      <c r="AU196" s="182" t="s">
        <v>86</v>
      </c>
      <c r="AV196" s="13" t="s">
        <v>86</v>
      </c>
      <c r="AW196" s="13" t="s">
        <v>3</v>
      </c>
      <c r="AX196" s="13" t="s">
        <v>79</v>
      </c>
      <c r="AY196" s="182" t="s">
        <v>135</v>
      </c>
    </row>
    <row r="197" s="2" customFormat="1" ht="49.05" customHeight="1">
      <c r="A197" s="38"/>
      <c r="B197" s="166"/>
      <c r="C197" s="167" t="s">
        <v>268</v>
      </c>
      <c r="D197" s="167" t="s">
        <v>137</v>
      </c>
      <c r="E197" s="168" t="s">
        <v>269</v>
      </c>
      <c r="F197" s="169" t="s">
        <v>270</v>
      </c>
      <c r="G197" s="170" t="s">
        <v>237</v>
      </c>
      <c r="H197" s="171">
        <v>341.97300000000001</v>
      </c>
      <c r="I197" s="172"/>
      <c r="J197" s="173">
        <f>ROUND(I197*H197,2)</f>
        <v>0</v>
      </c>
      <c r="K197" s="169" t="s">
        <v>141</v>
      </c>
      <c r="L197" s="39"/>
      <c r="M197" s="174" t="s">
        <v>1</v>
      </c>
      <c r="N197" s="175" t="s">
        <v>39</v>
      </c>
      <c r="O197" s="77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78" t="s">
        <v>142</v>
      </c>
      <c r="AT197" s="178" t="s">
        <v>137</v>
      </c>
      <c r="AU197" s="178" t="s">
        <v>86</v>
      </c>
      <c r="AY197" s="19" t="s">
        <v>135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9" t="s">
        <v>79</v>
      </c>
      <c r="BK197" s="179">
        <f>ROUND(I197*H197,2)</f>
        <v>0</v>
      </c>
      <c r="BL197" s="19" t="s">
        <v>142</v>
      </c>
      <c r="BM197" s="178" t="s">
        <v>271</v>
      </c>
    </row>
    <row r="198" s="13" customFormat="1">
      <c r="A198" s="13"/>
      <c r="B198" s="180"/>
      <c r="C198" s="13"/>
      <c r="D198" s="181" t="s">
        <v>144</v>
      </c>
      <c r="E198" s="182" t="s">
        <v>1</v>
      </c>
      <c r="F198" s="183" t="s">
        <v>272</v>
      </c>
      <c r="G198" s="13"/>
      <c r="H198" s="184">
        <v>5.7380000000000004</v>
      </c>
      <c r="I198" s="185"/>
      <c r="J198" s="13"/>
      <c r="K198" s="13"/>
      <c r="L198" s="180"/>
      <c r="M198" s="186"/>
      <c r="N198" s="187"/>
      <c r="O198" s="187"/>
      <c r="P198" s="187"/>
      <c r="Q198" s="187"/>
      <c r="R198" s="187"/>
      <c r="S198" s="187"/>
      <c r="T198" s="18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2" t="s">
        <v>144</v>
      </c>
      <c r="AU198" s="182" t="s">
        <v>86</v>
      </c>
      <c r="AV198" s="13" t="s">
        <v>86</v>
      </c>
      <c r="AW198" s="13" t="s">
        <v>31</v>
      </c>
      <c r="AX198" s="13" t="s">
        <v>74</v>
      </c>
      <c r="AY198" s="182" t="s">
        <v>135</v>
      </c>
    </row>
    <row r="199" s="13" customFormat="1">
      <c r="A199" s="13"/>
      <c r="B199" s="180"/>
      <c r="C199" s="13"/>
      <c r="D199" s="181" t="s">
        <v>144</v>
      </c>
      <c r="E199" s="182" t="s">
        <v>1</v>
      </c>
      <c r="F199" s="183" t="s">
        <v>273</v>
      </c>
      <c r="G199" s="13"/>
      <c r="H199" s="184">
        <v>64.272000000000006</v>
      </c>
      <c r="I199" s="185"/>
      <c r="J199" s="13"/>
      <c r="K199" s="13"/>
      <c r="L199" s="180"/>
      <c r="M199" s="186"/>
      <c r="N199" s="187"/>
      <c r="O199" s="187"/>
      <c r="P199" s="187"/>
      <c r="Q199" s="187"/>
      <c r="R199" s="187"/>
      <c r="S199" s="187"/>
      <c r="T199" s="18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2" t="s">
        <v>144</v>
      </c>
      <c r="AU199" s="182" t="s">
        <v>86</v>
      </c>
      <c r="AV199" s="13" t="s">
        <v>86</v>
      </c>
      <c r="AW199" s="13" t="s">
        <v>31</v>
      </c>
      <c r="AX199" s="13" t="s">
        <v>74</v>
      </c>
      <c r="AY199" s="182" t="s">
        <v>135</v>
      </c>
    </row>
    <row r="200" s="13" customFormat="1">
      <c r="A200" s="13"/>
      <c r="B200" s="180"/>
      <c r="C200" s="13"/>
      <c r="D200" s="181" t="s">
        <v>144</v>
      </c>
      <c r="E200" s="182" t="s">
        <v>1</v>
      </c>
      <c r="F200" s="183" t="s">
        <v>274</v>
      </c>
      <c r="G200" s="13"/>
      <c r="H200" s="184">
        <v>271.96300000000002</v>
      </c>
      <c r="I200" s="185"/>
      <c r="J200" s="13"/>
      <c r="K200" s="13"/>
      <c r="L200" s="180"/>
      <c r="M200" s="186"/>
      <c r="N200" s="187"/>
      <c r="O200" s="187"/>
      <c r="P200" s="187"/>
      <c r="Q200" s="187"/>
      <c r="R200" s="187"/>
      <c r="S200" s="187"/>
      <c r="T200" s="18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2" t="s">
        <v>144</v>
      </c>
      <c r="AU200" s="182" t="s">
        <v>86</v>
      </c>
      <c r="AV200" s="13" t="s">
        <v>86</v>
      </c>
      <c r="AW200" s="13" t="s">
        <v>31</v>
      </c>
      <c r="AX200" s="13" t="s">
        <v>74</v>
      </c>
      <c r="AY200" s="182" t="s">
        <v>135</v>
      </c>
    </row>
    <row r="201" s="16" customFormat="1">
      <c r="A201" s="16"/>
      <c r="B201" s="204"/>
      <c r="C201" s="16"/>
      <c r="D201" s="181" t="s">
        <v>144</v>
      </c>
      <c r="E201" s="205" t="s">
        <v>1</v>
      </c>
      <c r="F201" s="206" t="s">
        <v>228</v>
      </c>
      <c r="G201" s="16"/>
      <c r="H201" s="207">
        <v>341.97300000000001</v>
      </c>
      <c r="I201" s="208"/>
      <c r="J201" s="16"/>
      <c r="K201" s="16"/>
      <c r="L201" s="204"/>
      <c r="M201" s="209"/>
      <c r="N201" s="210"/>
      <c r="O201" s="210"/>
      <c r="P201" s="210"/>
      <c r="Q201" s="210"/>
      <c r="R201" s="210"/>
      <c r="S201" s="210"/>
      <c r="T201" s="211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05" t="s">
        <v>144</v>
      </c>
      <c r="AU201" s="205" t="s">
        <v>86</v>
      </c>
      <c r="AV201" s="16" t="s">
        <v>142</v>
      </c>
      <c r="AW201" s="16" t="s">
        <v>31</v>
      </c>
      <c r="AX201" s="16" t="s">
        <v>79</v>
      </c>
      <c r="AY201" s="205" t="s">
        <v>135</v>
      </c>
    </row>
    <row r="202" s="2" customFormat="1" ht="33" customHeight="1">
      <c r="A202" s="38"/>
      <c r="B202" s="166"/>
      <c r="C202" s="167" t="s">
        <v>275</v>
      </c>
      <c r="D202" s="167" t="s">
        <v>137</v>
      </c>
      <c r="E202" s="168" t="s">
        <v>276</v>
      </c>
      <c r="F202" s="169" t="s">
        <v>277</v>
      </c>
      <c r="G202" s="170" t="s">
        <v>237</v>
      </c>
      <c r="H202" s="171">
        <v>2.532</v>
      </c>
      <c r="I202" s="172"/>
      <c r="J202" s="173">
        <f>ROUND(I202*H202,2)</f>
        <v>0</v>
      </c>
      <c r="K202" s="169" t="s">
        <v>141</v>
      </c>
      <c r="L202" s="39"/>
      <c r="M202" s="174" t="s">
        <v>1</v>
      </c>
      <c r="N202" s="175" t="s">
        <v>39</v>
      </c>
      <c r="O202" s="77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8" t="s">
        <v>142</v>
      </c>
      <c r="AT202" s="178" t="s">
        <v>137</v>
      </c>
      <c r="AU202" s="178" t="s">
        <v>86</v>
      </c>
      <c r="AY202" s="19" t="s">
        <v>135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9" t="s">
        <v>79</v>
      </c>
      <c r="BK202" s="179">
        <f>ROUND(I202*H202,2)</f>
        <v>0</v>
      </c>
      <c r="BL202" s="19" t="s">
        <v>142</v>
      </c>
      <c r="BM202" s="178" t="s">
        <v>278</v>
      </c>
    </row>
    <row r="203" s="13" customFormat="1">
      <c r="A203" s="13"/>
      <c r="B203" s="180"/>
      <c r="C203" s="13"/>
      <c r="D203" s="181" t="s">
        <v>144</v>
      </c>
      <c r="E203" s="182" t="s">
        <v>1</v>
      </c>
      <c r="F203" s="183" t="s">
        <v>279</v>
      </c>
      <c r="G203" s="13"/>
      <c r="H203" s="184">
        <v>2.532</v>
      </c>
      <c r="I203" s="185"/>
      <c r="J203" s="13"/>
      <c r="K203" s="13"/>
      <c r="L203" s="180"/>
      <c r="M203" s="186"/>
      <c r="N203" s="187"/>
      <c r="O203" s="187"/>
      <c r="P203" s="187"/>
      <c r="Q203" s="187"/>
      <c r="R203" s="187"/>
      <c r="S203" s="187"/>
      <c r="T203" s="18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2" t="s">
        <v>144</v>
      </c>
      <c r="AU203" s="182" t="s">
        <v>86</v>
      </c>
      <c r="AV203" s="13" t="s">
        <v>86</v>
      </c>
      <c r="AW203" s="13" t="s">
        <v>31</v>
      </c>
      <c r="AX203" s="13" t="s">
        <v>79</v>
      </c>
      <c r="AY203" s="182" t="s">
        <v>135</v>
      </c>
    </row>
    <row r="204" s="2" customFormat="1" ht="33" customHeight="1">
      <c r="A204" s="38"/>
      <c r="B204" s="166"/>
      <c r="C204" s="167" t="s">
        <v>280</v>
      </c>
      <c r="D204" s="167" t="s">
        <v>137</v>
      </c>
      <c r="E204" s="168" t="s">
        <v>281</v>
      </c>
      <c r="F204" s="169" t="s">
        <v>282</v>
      </c>
      <c r="G204" s="170" t="s">
        <v>237</v>
      </c>
      <c r="H204" s="171">
        <v>0.36399999999999999</v>
      </c>
      <c r="I204" s="172"/>
      <c r="J204" s="173">
        <f>ROUND(I204*H204,2)</f>
        <v>0</v>
      </c>
      <c r="K204" s="169" t="s">
        <v>141</v>
      </c>
      <c r="L204" s="39"/>
      <c r="M204" s="174" t="s">
        <v>1</v>
      </c>
      <c r="N204" s="175" t="s">
        <v>39</v>
      </c>
      <c r="O204" s="77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8" t="s">
        <v>142</v>
      </c>
      <c r="AT204" s="178" t="s">
        <v>137</v>
      </c>
      <c r="AU204" s="178" t="s">
        <v>86</v>
      </c>
      <c r="AY204" s="19" t="s">
        <v>135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9" t="s">
        <v>79</v>
      </c>
      <c r="BK204" s="179">
        <f>ROUND(I204*H204,2)</f>
        <v>0</v>
      </c>
      <c r="BL204" s="19" t="s">
        <v>142</v>
      </c>
      <c r="BM204" s="178" t="s">
        <v>283</v>
      </c>
    </row>
    <row r="205" s="13" customFormat="1">
      <c r="A205" s="13"/>
      <c r="B205" s="180"/>
      <c r="C205" s="13"/>
      <c r="D205" s="181" t="s">
        <v>144</v>
      </c>
      <c r="E205" s="182" t="s">
        <v>1</v>
      </c>
      <c r="F205" s="183" t="s">
        <v>284</v>
      </c>
      <c r="G205" s="13"/>
      <c r="H205" s="184">
        <v>0.36399999999999999</v>
      </c>
      <c r="I205" s="185"/>
      <c r="J205" s="13"/>
      <c r="K205" s="13"/>
      <c r="L205" s="180"/>
      <c r="M205" s="186"/>
      <c r="N205" s="187"/>
      <c r="O205" s="187"/>
      <c r="P205" s="187"/>
      <c r="Q205" s="187"/>
      <c r="R205" s="187"/>
      <c r="S205" s="187"/>
      <c r="T205" s="18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2" t="s">
        <v>144</v>
      </c>
      <c r="AU205" s="182" t="s">
        <v>86</v>
      </c>
      <c r="AV205" s="13" t="s">
        <v>86</v>
      </c>
      <c r="AW205" s="13" t="s">
        <v>31</v>
      </c>
      <c r="AX205" s="13" t="s">
        <v>79</v>
      </c>
      <c r="AY205" s="182" t="s">
        <v>135</v>
      </c>
    </row>
    <row r="206" s="2" customFormat="1" ht="33" customHeight="1">
      <c r="A206" s="38"/>
      <c r="B206" s="166"/>
      <c r="C206" s="167" t="s">
        <v>285</v>
      </c>
      <c r="D206" s="167" t="s">
        <v>137</v>
      </c>
      <c r="E206" s="168" t="s">
        <v>286</v>
      </c>
      <c r="F206" s="169" t="s">
        <v>287</v>
      </c>
      <c r="G206" s="170" t="s">
        <v>237</v>
      </c>
      <c r="H206" s="171">
        <v>3.4790000000000001</v>
      </c>
      <c r="I206" s="172"/>
      <c r="J206" s="173">
        <f>ROUND(I206*H206,2)</f>
        <v>0</v>
      </c>
      <c r="K206" s="169" t="s">
        <v>141</v>
      </c>
      <c r="L206" s="39"/>
      <c r="M206" s="174" t="s">
        <v>1</v>
      </c>
      <c r="N206" s="175" t="s">
        <v>39</v>
      </c>
      <c r="O206" s="77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8" t="s">
        <v>142</v>
      </c>
      <c r="AT206" s="178" t="s">
        <v>137</v>
      </c>
      <c r="AU206" s="178" t="s">
        <v>86</v>
      </c>
      <c r="AY206" s="19" t="s">
        <v>135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9" t="s">
        <v>79</v>
      </c>
      <c r="BK206" s="179">
        <f>ROUND(I206*H206,2)</f>
        <v>0</v>
      </c>
      <c r="BL206" s="19" t="s">
        <v>142</v>
      </c>
      <c r="BM206" s="178" t="s">
        <v>288</v>
      </c>
    </row>
    <row r="207" s="13" customFormat="1">
      <c r="A207" s="13"/>
      <c r="B207" s="180"/>
      <c r="C207" s="13"/>
      <c r="D207" s="181" t="s">
        <v>144</v>
      </c>
      <c r="E207" s="182" t="s">
        <v>1</v>
      </c>
      <c r="F207" s="183" t="s">
        <v>289</v>
      </c>
      <c r="G207" s="13"/>
      <c r="H207" s="184">
        <v>0.97299999999999998</v>
      </c>
      <c r="I207" s="185"/>
      <c r="J207" s="13"/>
      <c r="K207" s="13"/>
      <c r="L207" s="180"/>
      <c r="M207" s="186"/>
      <c r="N207" s="187"/>
      <c r="O207" s="187"/>
      <c r="P207" s="187"/>
      <c r="Q207" s="187"/>
      <c r="R207" s="187"/>
      <c r="S207" s="187"/>
      <c r="T207" s="18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2" t="s">
        <v>144</v>
      </c>
      <c r="AU207" s="182" t="s">
        <v>86</v>
      </c>
      <c r="AV207" s="13" t="s">
        <v>86</v>
      </c>
      <c r="AW207" s="13" t="s">
        <v>31</v>
      </c>
      <c r="AX207" s="13" t="s">
        <v>74</v>
      </c>
      <c r="AY207" s="182" t="s">
        <v>135</v>
      </c>
    </row>
    <row r="208" s="13" customFormat="1">
      <c r="A208" s="13"/>
      <c r="B208" s="180"/>
      <c r="C208" s="13"/>
      <c r="D208" s="181" t="s">
        <v>144</v>
      </c>
      <c r="E208" s="182" t="s">
        <v>1</v>
      </c>
      <c r="F208" s="183" t="s">
        <v>290</v>
      </c>
      <c r="G208" s="13"/>
      <c r="H208" s="184">
        <v>2.2490000000000001</v>
      </c>
      <c r="I208" s="185"/>
      <c r="J208" s="13"/>
      <c r="K208" s="13"/>
      <c r="L208" s="180"/>
      <c r="M208" s="186"/>
      <c r="N208" s="187"/>
      <c r="O208" s="187"/>
      <c r="P208" s="187"/>
      <c r="Q208" s="187"/>
      <c r="R208" s="187"/>
      <c r="S208" s="187"/>
      <c r="T208" s="18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2" t="s">
        <v>144</v>
      </c>
      <c r="AU208" s="182" t="s">
        <v>86</v>
      </c>
      <c r="AV208" s="13" t="s">
        <v>86</v>
      </c>
      <c r="AW208" s="13" t="s">
        <v>31</v>
      </c>
      <c r="AX208" s="13" t="s">
        <v>74</v>
      </c>
      <c r="AY208" s="182" t="s">
        <v>135</v>
      </c>
    </row>
    <row r="209" s="13" customFormat="1">
      <c r="A209" s="13"/>
      <c r="B209" s="180"/>
      <c r="C209" s="13"/>
      <c r="D209" s="181" t="s">
        <v>144</v>
      </c>
      <c r="E209" s="182" t="s">
        <v>1</v>
      </c>
      <c r="F209" s="183" t="s">
        <v>291</v>
      </c>
      <c r="G209" s="13"/>
      <c r="H209" s="184">
        <v>0.25700000000000001</v>
      </c>
      <c r="I209" s="185"/>
      <c r="J209" s="13"/>
      <c r="K209" s="13"/>
      <c r="L209" s="180"/>
      <c r="M209" s="186"/>
      <c r="N209" s="187"/>
      <c r="O209" s="187"/>
      <c r="P209" s="187"/>
      <c r="Q209" s="187"/>
      <c r="R209" s="187"/>
      <c r="S209" s="187"/>
      <c r="T209" s="18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2" t="s">
        <v>144</v>
      </c>
      <c r="AU209" s="182" t="s">
        <v>86</v>
      </c>
      <c r="AV209" s="13" t="s">
        <v>86</v>
      </c>
      <c r="AW209" s="13" t="s">
        <v>31</v>
      </c>
      <c r="AX209" s="13" t="s">
        <v>74</v>
      </c>
      <c r="AY209" s="182" t="s">
        <v>135</v>
      </c>
    </row>
    <row r="210" s="16" customFormat="1">
      <c r="A210" s="16"/>
      <c r="B210" s="204"/>
      <c r="C210" s="16"/>
      <c r="D210" s="181" t="s">
        <v>144</v>
      </c>
      <c r="E210" s="205" t="s">
        <v>1</v>
      </c>
      <c r="F210" s="206" t="s">
        <v>228</v>
      </c>
      <c r="G210" s="16"/>
      <c r="H210" s="207">
        <v>3.4790000000000001</v>
      </c>
      <c r="I210" s="208"/>
      <c r="J210" s="16"/>
      <c r="K210" s="16"/>
      <c r="L210" s="204"/>
      <c r="M210" s="209"/>
      <c r="N210" s="210"/>
      <c r="O210" s="210"/>
      <c r="P210" s="210"/>
      <c r="Q210" s="210"/>
      <c r="R210" s="210"/>
      <c r="S210" s="210"/>
      <c r="T210" s="211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05" t="s">
        <v>144</v>
      </c>
      <c r="AU210" s="205" t="s">
        <v>86</v>
      </c>
      <c r="AV210" s="16" t="s">
        <v>142</v>
      </c>
      <c r="AW210" s="16" t="s">
        <v>31</v>
      </c>
      <c r="AX210" s="16" t="s">
        <v>79</v>
      </c>
      <c r="AY210" s="205" t="s">
        <v>135</v>
      </c>
    </row>
    <row r="211" s="12" customFormat="1" ht="25.92" customHeight="1">
      <c r="A211" s="12"/>
      <c r="B211" s="153"/>
      <c r="C211" s="12"/>
      <c r="D211" s="154" t="s">
        <v>73</v>
      </c>
      <c r="E211" s="155" t="s">
        <v>292</v>
      </c>
      <c r="F211" s="155" t="s">
        <v>293</v>
      </c>
      <c r="G211" s="12"/>
      <c r="H211" s="12"/>
      <c r="I211" s="156"/>
      <c r="J211" s="157">
        <f>BK211</f>
        <v>0</v>
      </c>
      <c r="K211" s="12"/>
      <c r="L211" s="153"/>
      <c r="M211" s="158"/>
      <c r="N211" s="159"/>
      <c r="O211" s="159"/>
      <c r="P211" s="160">
        <f>P212+P216+P222+P230+P235+P239+P242+P247</f>
        <v>0</v>
      </c>
      <c r="Q211" s="159"/>
      <c r="R211" s="160">
        <f>R212+R216+R222+R230+R235+R239+R242+R247</f>
        <v>0</v>
      </c>
      <c r="S211" s="159"/>
      <c r="T211" s="161">
        <f>T212+T216+T222+T230+T235+T239+T242+T247</f>
        <v>10.206271900000001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4" t="s">
        <v>86</v>
      </c>
      <c r="AT211" s="162" t="s">
        <v>73</v>
      </c>
      <c r="AU211" s="162" t="s">
        <v>74</v>
      </c>
      <c r="AY211" s="154" t="s">
        <v>135</v>
      </c>
      <c r="BK211" s="163">
        <f>BK212+BK216+BK222+BK230+BK235+BK239+BK242+BK247</f>
        <v>0</v>
      </c>
    </row>
    <row r="212" s="12" customFormat="1" ht="22.8" customHeight="1">
      <c r="A212" s="12"/>
      <c r="B212" s="153"/>
      <c r="C212" s="12"/>
      <c r="D212" s="154" t="s">
        <v>73</v>
      </c>
      <c r="E212" s="164" t="s">
        <v>294</v>
      </c>
      <c r="F212" s="164" t="s">
        <v>295</v>
      </c>
      <c r="G212" s="12"/>
      <c r="H212" s="12"/>
      <c r="I212" s="156"/>
      <c r="J212" s="165">
        <f>BK212</f>
        <v>0</v>
      </c>
      <c r="K212" s="12"/>
      <c r="L212" s="153"/>
      <c r="M212" s="158"/>
      <c r="N212" s="159"/>
      <c r="O212" s="159"/>
      <c r="P212" s="160">
        <f>SUM(P213:P215)</f>
        <v>0</v>
      </c>
      <c r="Q212" s="159"/>
      <c r="R212" s="160">
        <f>SUM(R213:R215)</f>
        <v>0</v>
      </c>
      <c r="S212" s="159"/>
      <c r="T212" s="161">
        <f>SUM(T213:T215)</f>
        <v>2.5320260000000001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4" t="s">
        <v>86</v>
      </c>
      <c r="AT212" s="162" t="s">
        <v>73</v>
      </c>
      <c r="AU212" s="162" t="s">
        <v>79</v>
      </c>
      <c r="AY212" s="154" t="s">
        <v>135</v>
      </c>
      <c r="BK212" s="163">
        <f>SUM(BK213:BK215)</f>
        <v>0</v>
      </c>
    </row>
    <row r="213" s="2" customFormat="1" ht="24.15" customHeight="1">
      <c r="A213" s="38"/>
      <c r="B213" s="166"/>
      <c r="C213" s="167" t="s">
        <v>296</v>
      </c>
      <c r="D213" s="167" t="s">
        <v>137</v>
      </c>
      <c r="E213" s="168" t="s">
        <v>297</v>
      </c>
      <c r="F213" s="169" t="s">
        <v>298</v>
      </c>
      <c r="G213" s="170" t="s">
        <v>83</v>
      </c>
      <c r="H213" s="171">
        <v>10</v>
      </c>
      <c r="I213" s="172"/>
      <c r="J213" s="173">
        <f>ROUND(I213*H213,2)</f>
        <v>0</v>
      </c>
      <c r="K213" s="169" t="s">
        <v>141</v>
      </c>
      <c r="L213" s="39"/>
      <c r="M213" s="174" t="s">
        <v>1</v>
      </c>
      <c r="N213" s="175" t="s">
        <v>39</v>
      </c>
      <c r="O213" s="77"/>
      <c r="P213" s="176">
        <f>O213*H213</f>
        <v>0</v>
      </c>
      <c r="Q213" s="176">
        <v>0</v>
      </c>
      <c r="R213" s="176">
        <f>Q213*H213</f>
        <v>0</v>
      </c>
      <c r="S213" s="176">
        <v>0.002</v>
      </c>
      <c r="T213" s="177">
        <f>S213*H213</f>
        <v>0.02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8" t="s">
        <v>207</v>
      </c>
      <c r="AT213" s="178" t="s">
        <v>137</v>
      </c>
      <c r="AU213" s="178" t="s">
        <v>86</v>
      </c>
      <c r="AY213" s="19" t="s">
        <v>135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9" t="s">
        <v>79</v>
      </c>
      <c r="BK213" s="179">
        <f>ROUND(I213*H213,2)</f>
        <v>0</v>
      </c>
      <c r="BL213" s="19" t="s">
        <v>207</v>
      </c>
      <c r="BM213" s="178" t="s">
        <v>299</v>
      </c>
    </row>
    <row r="214" s="2" customFormat="1" ht="24.15" customHeight="1">
      <c r="A214" s="38"/>
      <c r="B214" s="166"/>
      <c r="C214" s="167" t="s">
        <v>300</v>
      </c>
      <c r="D214" s="167" t="s">
        <v>137</v>
      </c>
      <c r="E214" s="168" t="s">
        <v>301</v>
      </c>
      <c r="F214" s="169" t="s">
        <v>302</v>
      </c>
      <c r="G214" s="170" t="s">
        <v>83</v>
      </c>
      <c r="H214" s="171">
        <v>152.244</v>
      </c>
      <c r="I214" s="172"/>
      <c r="J214" s="173">
        <f>ROUND(I214*H214,2)</f>
        <v>0</v>
      </c>
      <c r="K214" s="169" t="s">
        <v>141</v>
      </c>
      <c r="L214" s="39"/>
      <c r="M214" s="174" t="s">
        <v>1</v>
      </c>
      <c r="N214" s="175" t="s">
        <v>39</v>
      </c>
      <c r="O214" s="77"/>
      <c r="P214" s="176">
        <f>O214*H214</f>
        <v>0</v>
      </c>
      <c r="Q214" s="176">
        <v>0</v>
      </c>
      <c r="R214" s="176">
        <f>Q214*H214</f>
        <v>0</v>
      </c>
      <c r="S214" s="176">
        <v>0.016500000000000001</v>
      </c>
      <c r="T214" s="177">
        <f>S214*H214</f>
        <v>2.5120260000000001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8" t="s">
        <v>207</v>
      </c>
      <c r="AT214" s="178" t="s">
        <v>137</v>
      </c>
      <c r="AU214" s="178" t="s">
        <v>86</v>
      </c>
      <c r="AY214" s="19" t="s">
        <v>135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9" t="s">
        <v>79</v>
      </c>
      <c r="BK214" s="179">
        <f>ROUND(I214*H214,2)</f>
        <v>0</v>
      </c>
      <c r="BL214" s="19" t="s">
        <v>207</v>
      </c>
      <c r="BM214" s="178" t="s">
        <v>303</v>
      </c>
    </row>
    <row r="215" s="13" customFormat="1">
      <c r="A215" s="13"/>
      <c r="B215" s="180"/>
      <c r="C215" s="13"/>
      <c r="D215" s="181" t="s">
        <v>144</v>
      </c>
      <c r="E215" s="182" t="s">
        <v>1</v>
      </c>
      <c r="F215" s="183" t="s">
        <v>81</v>
      </c>
      <c r="G215" s="13"/>
      <c r="H215" s="184">
        <v>152.244</v>
      </c>
      <c r="I215" s="185"/>
      <c r="J215" s="13"/>
      <c r="K215" s="13"/>
      <c r="L215" s="180"/>
      <c r="M215" s="186"/>
      <c r="N215" s="187"/>
      <c r="O215" s="187"/>
      <c r="P215" s="187"/>
      <c r="Q215" s="187"/>
      <c r="R215" s="187"/>
      <c r="S215" s="187"/>
      <c r="T215" s="18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2" t="s">
        <v>144</v>
      </c>
      <c r="AU215" s="182" t="s">
        <v>86</v>
      </c>
      <c r="AV215" s="13" t="s">
        <v>86</v>
      </c>
      <c r="AW215" s="13" t="s">
        <v>31</v>
      </c>
      <c r="AX215" s="13" t="s">
        <v>79</v>
      </c>
      <c r="AY215" s="182" t="s">
        <v>135</v>
      </c>
    </row>
    <row r="216" s="12" customFormat="1" ht="22.8" customHeight="1">
      <c r="A216" s="12"/>
      <c r="B216" s="153"/>
      <c r="C216" s="12"/>
      <c r="D216" s="154" t="s">
        <v>73</v>
      </c>
      <c r="E216" s="164" t="s">
        <v>304</v>
      </c>
      <c r="F216" s="164" t="s">
        <v>305</v>
      </c>
      <c r="G216" s="12"/>
      <c r="H216" s="12"/>
      <c r="I216" s="156"/>
      <c r="J216" s="165">
        <f>BK216</f>
        <v>0</v>
      </c>
      <c r="K216" s="12"/>
      <c r="L216" s="153"/>
      <c r="M216" s="158"/>
      <c r="N216" s="159"/>
      <c r="O216" s="159"/>
      <c r="P216" s="160">
        <f>SUM(P217:P221)</f>
        <v>0</v>
      </c>
      <c r="Q216" s="159"/>
      <c r="R216" s="160">
        <f>SUM(R217:R221)</f>
        <v>0</v>
      </c>
      <c r="S216" s="159"/>
      <c r="T216" s="161">
        <f>SUM(T217:T221)</f>
        <v>0.31842000000000004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4" t="s">
        <v>86</v>
      </c>
      <c r="AT216" s="162" t="s">
        <v>73</v>
      </c>
      <c r="AU216" s="162" t="s">
        <v>79</v>
      </c>
      <c r="AY216" s="154" t="s">
        <v>135</v>
      </c>
      <c r="BK216" s="163">
        <f>SUM(BK217:BK221)</f>
        <v>0</v>
      </c>
    </row>
    <row r="217" s="2" customFormat="1" ht="16.5" customHeight="1">
      <c r="A217" s="38"/>
      <c r="B217" s="166"/>
      <c r="C217" s="167" t="s">
        <v>306</v>
      </c>
      <c r="D217" s="167" t="s">
        <v>137</v>
      </c>
      <c r="E217" s="168" t="s">
        <v>307</v>
      </c>
      <c r="F217" s="169" t="s">
        <v>308</v>
      </c>
      <c r="G217" s="170" t="s">
        <v>309</v>
      </c>
      <c r="H217" s="171">
        <v>2</v>
      </c>
      <c r="I217" s="172"/>
      <c r="J217" s="173">
        <f>ROUND(I217*H217,2)</f>
        <v>0</v>
      </c>
      <c r="K217" s="169" t="s">
        <v>141</v>
      </c>
      <c r="L217" s="39"/>
      <c r="M217" s="174" t="s">
        <v>1</v>
      </c>
      <c r="N217" s="175" t="s">
        <v>39</v>
      </c>
      <c r="O217" s="77"/>
      <c r="P217" s="176">
        <f>O217*H217</f>
        <v>0</v>
      </c>
      <c r="Q217" s="176">
        <v>0</v>
      </c>
      <c r="R217" s="176">
        <f>Q217*H217</f>
        <v>0</v>
      </c>
      <c r="S217" s="176">
        <v>0.01933</v>
      </c>
      <c r="T217" s="177">
        <f>S217*H217</f>
        <v>0.03866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8" t="s">
        <v>207</v>
      </c>
      <c r="AT217" s="178" t="s">
        <v>137</v>
      </c>
      <c r="AU217" s="178" t="s">
        <v>86</v>
      </c>
      <c r="AY217" s="19" t="s">
        <v>135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9" t="s">
        <v>79</v>
      </c>
      <c r="BK217" s="179">
        <f>ROUND(I217*H217,2)</f>
        <v>0</v>
      </c>
      <c r="BL217" s="19" t="s">
        <v>207</v>
      </c>
      <c r="BM217" s="178" t="s">
        <v>310</v>
      </c>
    </row>
    <row r="218" s="2" customFormat="1" ht="16.5" customHeight="1">
      <c r="A218" s="38"/>
      <c r="B218" s="166"/>
      <c r="C218" s="167" t="s">
        <v>311</v>
      </c>
      <c r="D218" s="167" t="s">
        <v>137</v>
      </c>
      <c r="E218" s="168" t="s">
        <v>312</v>
      </c>
      <c r="F218" s="169" t="s">
        <v>313</v>
      </c>
      <c r="G218" s="170" t="s">
        <v>309</v>
      </c>
      <c r="H218" s="171">
        <v>1</v>
      </c>
      <c r="I218" s="172"/>
      <c r="J218" s="173">
        <f>ROUND(I218*H218,2)</f>
        <v>0</v>
      </c>
      <c r="K218" s="169" t="s">
        <v>141</v>
      </c>
      <c r="L218" s="39"/>
      <c r="M218" s="174" t="s">
        <v>1</v>
      </c>
      <c r="N218" s="175" t="s">
        <v>39</v>
      </c>
      <c r="O218" s="77"/>
      <c r="P218" s="176">
        <f>O218*H218</f>
        <v>0</v>
      </c>
      <c r="Q218" s="176">
        <v>0</v>
      </c>
      <c r="R218" s="176">
        <f>Q218*H218</f>
        <v>0</v>
      </c>
      <c r="S218" s="176">
        <v>0.019460000000000002</v>
      </c>
      <c r="T218" s="177">
        <f>S218*H218</f>
        <v>0.019460000000000002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78" t="s">
        <v>207</v>
      </c>
      <c r="AT218" s="178" t="s">
        <v>137</v>
      </c>
      <c r="AU218" s="178" t="s">
        <v>86</v>
      </c>
      <c r="AY218" s="19" t="s">
        <v>135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9" t="s">
        <v>79</v>
      </c>
      <c r="BK218" s="179">
        <f>ROUND(I218*H218,2)</f>
        <v>0</v>
      </c>
      <c r="BL218" s="19" t="s">
        <v>207</v>
      </c>
      <c r="BM218" s="178" t="s">
        <v>314</v>
      </c>
    </row>
    <row r="219" s="2" customFormat="1" ht="21.75" customHeight="1">
      <c r="A219" s="38"/>
      <c r="B219" s="166"/>
      <c r="C219" s="167" t="s">
        <v>315</v>
      </c>
      <c r="D219" s="167" t="s">
        <v>137</v>
      </c>
      <c r="E219" s="168" t="s">
        <v>316</v>
      </c>
      <c r="F219" s="169" t="s">
        <v>317</v>
      </c>
      <c r="G219" s="170" t="s">
        <v>309</v>
      </c>
      <c r="H219" s="171">
        <v>1</v>
      </c>
      <c r="I219" s="172"/>
      <c r="J219" s="173">
        <f>ROUND(I219*H219,2)</f>
        <v>0</v>
      </c>
      <c r="K219" s="169" t="s">
        <v>141</v>
      </c>
      <c r="L219" s="39"/>
      <c r="M219" s="174" t="s">
        <v>1</v>
      </c>
      <c r="N219" s="175" t="s">
        <v>39</v>
      </c>
      <c r="O219" s="77"/>
      <c r="P219" s="176">
        <f>O219*H219</f>
        <v>0</v>
      </c>
      <c r="Q219" s="176">
        <v>0</v>
      </c>
      <c r="R219" s="176">
        <f>Q219*H219</f>
        <v>0</v>
      </c>
      <c r="S219" s="176">
        <v>0.087999999999999995</v>
      </c>
      <c r="T219" s="177">
        <f>S219*H219</f>
        <v>0.087999999999999995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8" t="s">
        <v>207</v>
      </c>
      <c r="AT219" s="178" t="s">
        <v>137</v>
      </c>
      <c r="AU219" s="178" t="s">
        <v>86</v>
      </c>
      <c r="AY219" s="19" t="s">
        <v>135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9" t="s">
        <v>79</v>
      </c>
      <c r="BK219" s="179">
        <f>ROUND(I219*H219,2)</f>
        <v>0</v>
      </c>
      <c r="BL219" s="19" t="s">
        <v>207</v>
      </c>
      <c r="BM219" s="178" t="s">
        <v>318</v>
      </c>
    </row>
    <row r="220" s="2" customFormat="1" ht="24.15" customHeight="1">
      <c r="A220" s="38"/>
      <c r="B220" s="166"/>
      <c r="C220" s="167" t="s">
        <v>319</v>
      </c>
      <c r="D220" s="167" t="s">
        <v>137</v>
      </c>
      <c r="E220" s="168" t="s">
        <v>320</v>
      </c>
      <c r="F220" s="169" t="s">
        <v>321</v>
      </c>
      <c r="G220" s="170" t="s">
        <v>309</v>
      </c>
      <c r="H220" s="171">
        <v>1</v>
      </c>
      <c r="I220" s="172"/>
      <c r="J220" s="173">
        <f>ROUND(I220*H220,2)</f>
        <v>0</v>
      </c>
      <c r="K220" s="169" t="s">
        <v>141</v>
      </c>
      <c r="L220" s="39"/>
      <c r="M220" s="174" t="s">
        <v>1</v>
      </c>
      <c r="N220" s="175" t="s">
        <v>39</v>
      </c>
      <c r="O220" s="77"/>
      <c r="P220" s="176">
        <f>O220*H220</f>
        <v>0</v>
      </c>
      <c r="Q220" s="176">
        <v>0</v>
      </c>
      <c r="R220" s="176">
        <f>Q220*H220</f>
        <v>0</v>
      </c>
      <c r="S220" s="176">
        <v>0.017299999999999999</v>
      </c>
      <c r="T220" s="177">
        <f>S220*H220</f>
        <v>0.017299999999999999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8" t="s">
        <v>207</v>
      </c>
      <c r="AT220" s="178" t="s">
        <v>137</v>
      </c>
      <c r="AU220" s="178" t="s">
        <v>86</v>
      </c>
      <c r="AY220" s="19" t="s">
        <v>135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9" t="s">
        <v>79</v>
      </c>
      <c r="BK220" s="179">
        <f>ROUND(I220*H220,2)</f>
        <v>0</v>
      </c>
      <c r="BL220" s="19" t="s">
        <v>207</v>
      </c>
      <c r="BM220" s="178" t="s">
        <v>322</v>
      </c>
    </row>
    <row r="221" s="2" customFormat="1" ht="21.75" customHeight="1">
      <c r="A221" s="38"/>
      <c r="B221" s="166"/>
      <c r="C221" s="167" t="s">
        <v>323</v>
      </c>
      <c r="D221" s="167" t="s">
        <v>137</v>
      </c>
      <c r="E221" s="168" t="s">
        <v>324</v>
      </c>
      <c r="F221" s="169" t="s">
        <v>325</v>
      </c>
      <c r="G221" s="170" t="s">
        <v>309</v>
      </c>
      <c r="H221" s="171">
        <v>1</v>
      </c>
      <c r="I221" s="172"/>
      <c r="J221" s="173">
        <f>ROUND(I221*H221,2)</f>
        <v>0</v>
      </c>
      <c r="K221" s="169" t="s">
        <v>141</v>
      </c>
      <c r="L221" s="39"/>
      <c r="M221" s="174" t="s">
        <v>1</v>
      </c>
      <c r="N221" s="175" t="s">
        <v>39</v>
      </c>
      <c r="O221" s="77"/>
      <c r="P221" s="176">
        <f>O221*H221</f>
        <v>0</v>
      </c>
      <c r="Q221" s="176">
        <v>0</v>
      </c>
      <c r="R221" s="176">
        <f>Q221*H221</f>
        <v>0</v>
      </c>
      <c r="S221" s="176">
        <v>0.155</v>
      </c>
      <c r="T221" s="177">
        <f>S221*H221</f>
        <v>0.155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8" t="s">
        <v>207</v>
      </c>
      <c r="AT221" s="178" t="s">
        <v>137</v>
      </c>
      <c r="AU221" s="178" t="s">
        <v>86</v>
      </c>
      <c r="AY221" s="19" t="s">
        <v>135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9" t="s">
        <v>79</v>
      </c>
      <c r="BK221" s="179">
        <f>ROUND(I221*H221,2)</f>
        <v>0</v>
      </c>
      <c r="BL221" s="19" t="s">
        <v>207</v>
      </c>
      <c r="BM221" s="178" t="s">
        <v>326</v>
      </c>
    </row>
    <row r="222" s="12" customFormat="1" ht="22.8" customHeight="1">
      <c r="A222" s="12"/>
      <c r="B222" s="153"/>
      <c r="C222" s="12"/>
      <c r="D222" s="154" t="s">
        <v>73</v>
      </c>
      <c r="E222" s="164" t="s">
        <v>327</v>
      </c>
      <c r="F222" s="164" t="s">
        <v>328</v>
      </c>
      <c r="G222" s="12"/>
      <c r="H222" s="12"/>
      <c r="I222" s="156"/>
      <c r="J222" s="165">
        <f>BK222</f>
        <v>0</v>
      </c>
      <c r="K222" s="12"/>
      <c r="L222" s="153"/>
      <c r="M222" s="158"/>
      <c r="N222" s="159"/>
      <c r="O222" s="159"/>
      <c r="P222" s="160">
        <f>SUM(P223:P229)</f>
        <v>0</v>
      </c>
      <c r="Q222" s="159"/>
      <c r="R222" s="160">
        <f>SUM(R223:R229)</f>
        <v>0</v>
      </c>
      <c r="S222" s="159"/>
      <c r="T222" s="161">
        <f>SUM(T223:T229)</f>
        <v>0.041999999999999996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4" t="s">
        <v>86</v>
      </c>
      <c r="AT222" s="162" t="s">
        <v>73</v>
      </c>
      <c r="AU222" s="162" t="s">
        <v>79</v>
      </c>
      <c r="AY222" s="154" t="s">
        <v>135</v>
      </c>
      <c r="BK222" s="163">
        <f>SUM(BK223:BK229)</f>
        <v>0</v>
      </c>
    </row>
    <row r="223" s="2" customFormat="1" ht="24.15" customHeight="1">
      <c r="A223" s="38"/>
      <c r="B223" s="166"/>
      <c r="C223" s="167" t="s">
        <v>329</v>
      </c>
      <c r="D223" s="167" t="s">
        <v>137</v>
      </c>
      <c r="E223" s="168" t="s">
        <v>330</v>
      </c>
      <c r="F223" s="169" t="s">
        <v>331</v>
      </c>
      <c r="G223" s="170" t="s">
        <v>332</v>
      </c>
      <c r="H223" s="171">
        <v>1</v>
      </c>
      <c r="I223" s="172"/>
      <c r="J223" s="173">
        <f>ROUND(I223*H223,2)</f>
        <v>0</v>
      </c>
      <c r="K223" s="169" t="s">
        <v>141</v>
      </c>
      <c r="L223" s="39"/>
      <c r="M223" s="174" t="s">
        <v>1</v>
      </c>
      <c r="N223" s="175" t="s">
        <v>39</v>
      </c>
      <c r="O223" s="77"/>
      <c r="P223" s="176">
        <f>O223*H223</f>
        <v>0</v>
      </c>
      <c r="Q223" s="176">
        <v>0</v>
      </c>
      <c r="R223" s="176">
        <f>Q223*H223</f>
        <v>0</v>
      </c>
      <c r="S223" s="176">
        <v>0.017999999999999999</v>
      </c>
      <c r="T223" s="177">
        <f>S223*H223</f>
        <v>0.017999999999999999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8" t="s">
        <v>207</v>
      </c>
      <c r="AT223" s="178" t="s">
        <v>137</v>
      </c>
      <c r="AU223" s="178" t="s">
        <v>86</v>
      </c>
      <c r="AY223" s="19" t="s">
        <v>135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9" t="s">
        <v>79</v>
      </c>
      <c r="BK223" s="179">
        <f>ROUND(I223*H223,2)</f>
        <v>0</v>
      </c>
      <c r="BL223" s="19" t="s">
        <v>207</v>
      </c>
      <c r="BM223" s="178" t="s">
        <v>333</v>
      </c>
    </row>
    <row r="224" s="2" customFormat="1" ht="24.15" customHeight="1">
      <c r="A224" s="38"/>
      <c r="B224" s="166"/>
      <c r="C224" s="167" t="s">
        <v>334</v>
      </c>
      <c r="D224" s="167" t="s">
        <v>137</v>
      </c>
      <c r="E224" s="168" t="s">
        <v>335</v>
      </c>
      <c r="F224" s="169" t="s">
        <v>336</v>
      </c>
      <c r="G224" s="170" t="s">
        <v>337</v>
      </c>
      <c r="H224" s="171">
        <v>7.7999999999999998</v>
      </c>
      <c r="I224" s="172"/>
      <c r="J224" s="173">
        <f>ROUND(I224*H224,2)</f>
        <v>0</v>
      </c>
      <c r="K224" s="169" t="s">
        <v>141</v>
      </c>
      <c r="L224" s="39"/>
      <c r="M224" s="174" t="s">
        <v>1</v>
      </c>
      <c r="N224" s="175" t="s">
        <v>39</v>
      </c>
      <c r="O224" s="77"/>
      <c r="P224" s="176">
        <f>O224*H224</f>
        <v>0</v>
      </c>
      <c r="Q224" s="176">
        <v>0</v>
      </c>
      <c r="R224" s="176">
        <f>Q224*H224</f>
        <v>0</v>
      </c>
      <c r="S224" s="176">
        <v>0.00040000000000000002</v>
      </c>
      <c r="T224" s="177">
        <f>S224*H224</f>
        <v>0.0031199999999999999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78" t="s">
        <v>207</v>
      </c>
      <c r="AT224" s="178" t="s">
        <v>137</v>
      </c>
      <c r="AU224" s="178" t="s">
        <v>86</v>
      </c>
      <c r="AY224" s="19" t="s">
        <v>135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9" t="s">
        <v>79</v>
      </c>
      <c r="BK224" s="179">
        <f>ROUND(I224*H224,2)</f>
        <v>0</v>
      </c>
      <c r="BL224" s="19" t="s">
        <v>207</v>
      </c>
      <c r="BM224" s="178" t="s">
        <v>338</v>
      </c>
    </row>
    <row r="225" s="13" customFormat="1">
      <c r="A225" s="13"/>
      <c r="B225" s="180"/>
      <c r="C225" s="13"/>
      <c r="D225" s="181" t="s">
        <v>144</v>
      </c>
      <c r="E225" s="182" t="s">
        <v>1</v>
      </c>
      <c r="F225" s="183" t="s">
        <v>339</v>
      </c>
      <c r="G225" s="13"/>
      <c r="H225" s="184">
        <v>7.7999999999999998</v>
      </c>
      <c r="I225" s="185"/>
      <c r="J225" s="13"/>
      <c r="K225" s="13"/>
      <c r="L225" s="180"/>
      <c r="M225" s="186"/>
      <c r="N225" s="187"/>
      <c r="O225" s="187"/>
      <c r="P225" s="187"/>
      <c r="Q225" s="187"/>
      <c r="R225" s="187"/>
      <c r="S225" s="187"/>
      <c r="T225" s="18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2" t="s">
        <v>144</v>
      </c>
      <c r="AU225" s="182" t="s">
        <v>86</v>
      </c>
      <c r="AV225" s="13" t="s">
        <v>86</v>
      </c>
      <c r="AW225" s="13" t="s">
        <v>31</v>
      </c>
      <c r="AX225" s="13" t="s">
        <v>79</v>
      </c>
      <c r="AY225" s="182" t="s">
        <v>135</v>
      </c>
    </row>
    <row r="226" s="2" customFormat="1" ht="24.15" customHeight="1">
      <c r="A226" s="38"/>
      <c r="B226" s="166"/>
      <c r="C226" s="167" t="s">
        <v>340</v>
      </c>
      <c r="D226" s="167" t="s">
        <v>137</v>
      </c>
      <c r="E226" s="168" t="s">
        <v>341</v>
      </c>
      <c r="F226" s="169" t="s">
        <v>342</v>
      </c>
      <c r="G226" s="170" t="s">
        <v>337</v>
      </c>
      <c r="H226" s="171">
        <v>30</v>
      </c>
      <c r="I226" s="172"/>
      <c r="J226" s="173">
        <f>ROUND(I226*H226,2)</f>
        <v>0</v>
      </c>
      <c r="K226" s="169" t="s">
        <v>141</v>
      </c>
      <c r="L226" s="39"/>
      <c r="M226" s="174" t="s">
        <v>1</v>
      </c>
      <c r="N226" s="175" t="s">
        <v>39</v>
      </c>
      <c r="O226" s="77"/>
      <c r="P226" s="176">
        <f>O226*H226</f>
        <v>0</v>
      </c>
      <c r="Q226" s="176">
        <v>0</v>
      </c>
      <c r="R226" s="176">
        <f>Q226*H226</f>
        <v>0</v>
      </c>
      <c r="S226" s="176">
        <v>0.00040000000000000002</v>
      </c>
      <c r="T226" s="177">
        <f>S226*H226</f>
        <v>0.012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8" t="s">
        <v>207</v>
      </c>
      <c r="AT226" s="178" t="s">
        <v>137</v>
      </c>
      <c r="AU226" s="178" t="s">
        <v>86</v>
      </c>
      <c r="AY226" s="19" t="s">
        <v>135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9" t="s">
        <v>79</v>
      </c>
      <c r="BK226" s="179">
        <f>ROUND(I226*H226,2)</f>
        <v>0</v>
      </c>
      <c r="BL226" s="19" t="s">
        <v>207</v>
      </c>
      <c r="BM226" s="178" t="s">
        <v>343</v>
      </c>
    </row>
    <row r="227" s="13" customFormat="1">
      <c r="A227" s="13"/>
      <c r="B227" s="180"/>
      <c r="C227" s="13"/>
      <c r="D227" s="181" t="s">
        <v>144</v>
      </c>
      <c r="E227" s="182" t="s">
        <v>1</v>
      </c>
      <c r="F227" s="183" t="s">
        <v>296</v>
      </c>
      <c r="G227" s="13"/>
      <c r="H227" s="184">
        <v>30</v>
      </c>
      <c r="I227" s="185"/>
      <c r="J227" s="13"/>
      <c r="K227" s="13"/>
      <c r="L227" s="180"/>
      <c r="M227" s="186"/>
      <c r="N227" s="187"/>
      <c r="O227" s="187"/>
      <c r="P227" s="187"/>
      <c r="Q227" s="187"/>
      <c r="R227" s="187"/>
      <c r="S227" s="187"/>
      <c r="T227" s="18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2" t="s">
        <v>144</v>
      </c>
      <c r="AU227" s="182" t="s">
        <v>86</v>
      </c>
      <c r="AV227" s="13" t="s">
        <v>86</v>
      </c>
      <c r="AW227" s="13" t="s">
        <v>31</v>
      </c>
      <c r="AX227" s="13" t="s">
        <v>79</v>
      </c>
      <c r="AY227" s="182" t="s">
        <v>135</v>
      </c>
    </row>
    <row r="228" s="2" customFormat="1" ht="21.75" customHeight="1">
      <c r="A228" s="38"/>
      <c r="B228" s="166"/>
      <c r="C228" s="167" t="s">
        <v>344</v>
      </c>
      <c r="D228" s="167" t="s">
        <v>137</v>
      </c>
      <c r="E228" s="168" t="s">
        <v>345</v>
      </c>
      <c r="F228" s="169" t="s">
        <v>346</v>
      </c>
      <c r="G228" s="170" t="s">
        <v>140</v>
      </c>
      <c r="H228" s="171">
        <v>9</v>
      </c>
      <c r="I228" s="172"/>
      <c r="J228" s="173">
        <f>ROUND(I228*H228,2)</f>
        <v>0</v>
      </c>
      <c r="K228" s="169" t="s">
        <v>141</v>
      </c>
      <c r="L228" s="39"/>
      <c r="M228" s="174" t="s">
        <v>1</v>
      </c>
      <c r="N228" s="175" t="s">
        <v>39</v>
      </c>
      <c r="O228" s="77"/>
      <c r="P228" s="176">
        <f>O228*H228</f>
        <v>0</v>
      </c>
      <c r="Q228" s="176">
        <v>0</v>
      </c>
      <c r="R228" s="176">
        <f>Q228*H228</f>
        <v>0</v>
      </c>
      <c r="S228" s="176">
        <v>0.00025000000000000001</v>
      </c>
      <c r="T228" s="177">
        <f>S228*H228</f>
        <v>0.0022500000000000003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78" t="s">
        <v>207</v>
      </c>
      <c r="AT228" s="178" t="s">
        <v>137</v>
      </c>
      <c r="AU228" s="178" t="s">
        <v>86</v>
      </c>
      <c r="AY228" s="19" t="s">
        <v>135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9" t="s">
        <v>79</v>
      </c>
      <c r="BK228" s="179">
        <f>ROUND(I228*H228,2)</f>
        <v>0</v>
      </c>
      <c r="BL228" s="19" t="s">
        <v>207</v>
      </c>
      <c r="BM228" s="178" t="s">
        <v>347</v>
      </c>
    </row>
    <row r="229" s="2" customFormat="1" ht="24.15" customHeight="1">
      <c r="A229" s="38"/>
      <c r="B229" s="166"/>
      <c r="C229" s="167" t="s">
        <v>348</v>
      </c>
      <c r="D229" s="167" t="s">
        <v>137</v>
      </c>
      <c r="E229" s="168" t="s">
        <v>349</v>
      </c>
      <c r="F229" s="169" t="s">
        <v>350</v>
      </c>
      <c r="G229" s="170" t="s">
        <v>140</v>
      </c>
      <c r="H229" s="171">
        <v>3</v>
      </c>
      <c r="I229" s="172"/>
      <c r="J229" s="173">
        <f>ROUND(I229*H229,2)</f>
        <v>0</v>
      </c>
      <c r="K229" s="169" t="s">
        <v>141</v>
      </c>
      <c r="L229" s="39"/>
      <c r="M229" s="174" t="s">
        <v>1</v>
      </c>
      <c r="N229" s="175" t="s">
        <v>39</v>
      </c>
      <c r="O229" s="77"/>
      <c r="P229" s="176">
        <f>O229*H229</f>
        <v>0</v>
      </c>
      <c r="Q229" s="176">
        <v>0</v>
      </c>
      <c r="R229" s="176">
        <f>Q229*H229</f>
        <v>0</v>
      </c>
      <c r="S229" s="176">
        <v>0.0022100000000000002</v>
      </c>
      <c r="T229" s="177">
        <f>S229*H229</f>
        <v>0.0066300000000000005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8" t="s">
        <v>207</v>
      </c>
      <c r="AT229" s="178" t="s">
        <v>137</v>
      </c>
      <c r="AU229" s="178" t="s">
        <v>86</v>
      </c>
      <c r="AY229" s="19" t="s">
        <v>135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9" t="s">
        <v>79</v>
      </c>
      <c r="BK229" s="179">
        <f>ROUND(I229*H229,2)</f>
        <v>0</v>
      </c>
      <c r="BL229" s="19" t="s">
        <v>207</v>
      </c>
      <c r="BM229" s="178" t="s">
        <v>351</v>
      </c>
    </row>
    <row r="230" s="12" customFormat="1" ht="22.8" customHeight="1">
      <c r="A230" s="12"/>
      <c r="B230" s="153"/>
      <c r="C230" s="12"/>
      <c r="D230" s="154" t="s">
        <v>73</v>
      </c>
      <c r="E230" s="164" t="s">
        <v>352</v>
      </c>
      <c r="F230" s="164" t="s">
        <v>353</v>
      </c>
      <c r="G230" s="12"/>
      <c r="H230" s="12"/>
      <c r="I230" s="156"/>
      <c r="J230" s="165">
        <f>BK230</f>
        <v>0</v>
      </c>
      <c r="K230" s="12"/>
      <c r="L230" s="153"/>
      <c r="M230" s="158"/>
      <c r="N230" s="159"/>
      <c r="O230" s="159"/>
      <c r="P230" s="160">
        <f>SUM(P231:P234)</f>
        <v>0</v>
      </c>
      <c r="Q230" s="159"/>
      <c r="R230" s="160">
        <f>SUM(R231:R234)</f>
        <v>0</v>
      </c>
      <c r="S230" s="159"/>
      <c r="T230" s="161">
        <f>SUM(T231:T234)</f>
        <v>0.75330000000000008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4" t="s">
        <v>86</v>
      </c>
      <c r="AT230" s="162" t="s">
        <v>73</v>
      </c>
      <c r="AU230" s="162" t="s">
        <v>79</v>
      </c>
      <c r="AY230" s="154" t="s">
        <v>135</v>
      </c>
      <c r="BK230" s="163">
        <f>SUM(BK231:BK234)</f>
        <v>0</v>
      </c>
    </row>
    <row r="231" s="2" customFormat="1" ht="21.75" customHeight="1">
      <c r="A231" s="38"/>
      <c r="B231" s="166"/>
      <c r="C231" s="167" t="s">
        <v>354</v>
      </c>
      <c r="D231" s="167" t="s">
        <v>137</v>
      </c>
      <c r="E231" s="168" t="s">
        <v>355</v>
      </c>
      <c r="F231" s="169" t="s">
        <v>356</v>
      </c>
      <c r="G231" s="170" t="s">
        <v>83</v>
      </c>
      <c r="H231" s="171">
        <v>32.549999999999997</v>
      </c>
      <c r="I231" s="172"/>
      <c r="J231" s="173">
        <f>ROUND(I231*H231,2)</f>
        <v>0</v>
      </c>
      <c r="K231" s="169" t="s">
        <v>141</v>
      </c>
      <c r="L231" s="39"/>
      <c r="M231" s="174" t="s">
        <v>1</v>
      </c>
      <c r="N231" s="175" t="s">
        <v>39</v>
      </c>
      <c r="O231" s="77"/>
      <c r="P231" s="176">
        <f>O231*H231</f>
        <v>0</v>
      </c>
      <c r="Q231" s="176">
        <v>0</v>
      </c>
      <c r="R231" s="176">
        <f>Q231*H231</f>
        <v>0</v>
      </c>
      <c r="S231" s="176">
        <v>0.014</v>
      </c>
      <c r="T231" s="177">
        <f>S231*H231</f>
        <v>0.45569999999999999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8" t="s">
        <v>207</v>
      </c>
      <c r="AT231" s="178" t="s">
        <v>137</v>
      </c>
      <c r="AU231" s="178" t="s">
        <v>86</v>
      </c>
      <c r="AY231" s="19" t="s">
        <v>135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9" t="s">
        <v>79</v>
      </c>
      <c r="BK231" s="179">
        <f>ROUND(I231*H231,2)</f>
        <v>0</v>
      </c>
      <c r="BL231" s="19" t="s">
        <v>207</v>
      </c>
      <c r="BM231" s="178" t="s">
        <v>357</v>
      </c>
    </row>
    <row r="232" s="13" customFormat="1">
      <c r="A232" s="13"/>
      <c r="B232" s="180"/>
      <c r="C232" s="13"/>
      <c r="D232" s="181" t="s">
        <v>144</v>
      </c>
      <c r="E232" s="182" t="s">
        <v>1</v>
      </c>
      <c r="F232" s="183" t="s">
        <v>358</v>
      </c>
      <c r="G232" s="13"/>
      <c r="H232" s="184">
        <v>32.549999999999997</v>
      </c>
      <c r="I232" s="185"/>
      <c r="J232" s="13"/>
      <c r="K232" s="13"/>
      <c r="L232" s="180"/>
      <c r="M232" s="186"/>
      <c r="N232" s="187"/>
      <c r="O232" s="187"/>
      <c r="P232" s="187"/>
      <c r="Q232" s="187"/>
      <c r="R232" s="187"/>
      <c r="S232" s="187"/>
      <c r="T232" s="18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2" t="s">
        <v>144</v>
      </c>
      <c r="AU232" s="182" t="s">
        <v>86</v>
      </c>
      <c r="AV232" s="13" t="s">
        <v>86</v>
      </c>
      <c r="AW232" s="13" t="s">
        <v>31</v>
      </c>
      <c r="AX232" s="13" t="s">
        <v>79</v>
      </c>
      <c r="AY232" s="182" t="s">
        <v>135</v>
      </c>
    </row>
    <row r="233" s="2" customFormat="1" ht="24.15" customHeight="1">
      <c r="A233" s="38"/>
      <c r="B233" s="166"/>
      <c r="C233" s="167" t="s">
        <v>359</v>
      </c>
      <c r="D233" s="167" t="s">
        <v>137</v>
      </c>
      <c r="E233" s="168" t="s">
        <v>360</v>
      </c>
      <c r="F233" s="169" t="s">
        <v>361</v>
      </c>
      <c r="G233" s="170" t="s">
        <v>337</v>
      </c>
      <c r="H233" s="171">
        <v>37.200000000000003</v>
      </c>
      <c r="I233" s="172"/>
      <c r="J233" s="173">
        <f>ROUND(I233*H233,2)</f>
        <v>0</v>
      </c>
      <c r="K233" s="169" t="s">
        <v>141</v>
      </c>
      <c r="L233" s="39"/>
      <c r="M233" s="174" t="s">
        <v>1</v>
      </c>
      <c r="N233" s="175" t="s">
        <v>39</v>
      </c>
      <c r="O233" s="77"/>
      <c r="P233" s="176">
        <f>O233*H233</f>
        <v>0</v>
      </c>
      <c r="Q233" s="176">
        <v>0</v>
      </c>
      <c r="R233" s="176">
        <f>Q233*H233</f>
        <v>0</v>
      </c>
      <c r="S233" s="176">
        <v>0.0080000000000000002</v>
      </c>
      <c r="T233" s="177">
        <f>S233*H233</f>
        <v>0.29760000000000003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8" t="s">
        <v>207</v>
      </c>
      <c r="AT233" s="178" t="s">
        <v>137</v>
      </c>
      <c r="AU233" s="178" t="s">
        <v>86</v>
      </c>
      <c r="AY233" s="19" t="s">
        <v>135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9" t="s">
        <v>79</v>
      </c>
      <c r="BK233" s="179">
        <f>ROUND(I233*H233,2)</f>
        <v>0</v>
      </c>
      <c r="BL233" s="19" t="s">
        <v>207</v>
      </c>
      <c r="BM233" s="178" t="s">
        <v>362</v>
      </c>
    </row>
    <row r="234" s="13" customFormat="1">
      <c r="A234" s="13"/>
      <c r="B234" s="180"/>
      <c r="C234" s="13"/>
      <c r="D234" s="181" t="s">
        <v>144</v>
      </c>
      <c r="E234" s="182" t="s">
        <v>1</v>
      </c>
      <c r="F234" s="183" t="s">
        <v>363</v>
      </c>
      <c r="G234" s="13"/>
      <c r="H234" s="184">
        <v>37.200000000000003</v>
      </c>
      <c r="I234" s="185"/>
      <c r="J234" s="13"/>
      <c r="K234" s="13"/>
      <c r="L234" s="180"/>
      <c r="M234" s="186"/>
      <c r="N234" s="187"/>
      <c r="O234" s="187"/>
      <c r="P234" s="187"/>
      <c r="Q234" s="187"/>
      <c r="R234" s="187"/>
      <c r="S234" s="187"/>
      <c r="T234" s="18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2" t="s">
        <v>144</v>
      </c>
      <c r="AU234" s="182" t="s">
        <v>86</v>
      </c>
      <c r="AV234" s="13" t="s">
        <v>86</v>
      </c>
      <c r="AW234" s="13" t="s">
        <v>31</v>
      </c>
      <c r="AX234" s="13" t="s">
        <v>79</v>
      </c>
      <c r="AY234" s="182" t="s">
        <v>135</v>
      </c>
    </row>
    <row r="235" s="12" customFormat="1" ht="22.8" customHeight="1">
      <c r="A235" s="12"/>
      <c r="B235" s="153"/>
      <c r="C235" s="12"/>
      <c r="D235" s="154" t="s">
        <v>73</v>
      </c>
      <c r="E235" s="164" t="s">
        <v>364</v>
      </c>
      <c r="F235" s="164" t="s">
        <v>365</v>
      </c>
      <c r="G235" s="12"/>
      <c r="H235" s="12"/>
      <c r="I235" s="156"/>
      <c r="J235" s="165">
        <f>BK235</f>
        <v>0</v>
      </c>
      <c r="K235" s="12"/>
      <c r="L235" s="153"/>
      <c r="M235" s="158"/>
      <c r="N235" s="159"/>
      <c r="O235" s="159"/>
      <c r="P235" s="160">
        <f>SUM(P236:P238)</f>
        <v>0</v>
      </c>
      <c r="Q235" s="159"/>
      <c r="R235" s="160">
        <f>SUM(R236:R238)</f>
        <v>0</v>
      </c>
      <c r="S235" s="159"/>
      <c r="T235" s="161">
        <f>SUM(T236:T238)</f>
        <v>0.16269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4" t="s">
        <v>86</v>
      </c>
      <c r="AT235" s="162" t="s">
        <v>73</v>
      </c>
      <c r="AU235" s="162" t="s">
        <v>79</v>
      </c>
      <c r="AY235" s="154" t="s">
        <v>135</v>
      </c>
      <c r="BK235" s="163">
        <f>SUM(BK236:BK238)</f>
        <v>0</v>
      </c>
    </row>
    <row r="236" s="2" customFormat="1" ht="24.15" customHeight="1">
      <c r="A236" s="38"/>
      <c r="B236" s="166"/>
      <c r="C236" s="167" t="s">
        <v>366</v>
      </c>
      <c r="D236" s="167" t="s">
        <v>137</v>
      </c>
      <c r="E236" s="168" t="s">
        <v>367</v>
      </c>
      <c r="F236" s="169" t="s">
        <v>368</v>
      </c>
      <c r="G236" s="170" t="s">
        <v>337</v>
      </c>
      <c r="H236" s="171">
        <v>44</v>
      </c>
      <c r="I236" s="172"/>
      <c r="J236" s="173">
        <f>ROUND(I236*H236,2)</f>
        <v>0</v>
      </c>
      <c r="K236" s="169" t="s">
        <v>141</v>
      </c>
      <c r="L236" s="39"/>
      <c r="M236" s="174" t="s">
        <v>1</v>
      </c>
      <c r="N236" s="175" t="s">
        <v>39</v>
      </c>
      <c r="O236" s="77"/>
      <c r="P236" s="176">
        <f>O236*H236</f>
        <v>0</v>
      </c>
      <c r="Q236" s="176">
        <v>0</v>
      </c>
      <c r="R236" s="176">
        <f>Q236*H236</f>
        <v>0</v>
      </c>
      <c r="S236" s="176">
        <v>0.00191</v>
      </c>
      <c r="T236" s="177">
        <f>S236*H236</f>
        <v>0.084040000000000004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8" t="s">
        <v>207</v>
      </c>
      <c r="AT236" s="178" t="s">
        <v>137</v>
      </c>
      <c r="AU236" s="178" t="s">
        <v>86</v>
      </c>
      <c r="AY236" s="19" t="s">
        <v>135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9" t="s">
        <v>79</v>
      </c>
      <c r="BK236" s="179">
        <f>ROUND(I236*H236,2)</f>
        <v>0</v>
      </c>
      <c r="BL236" s="19" t="s">
        <v>207</v>
      </c>
      <c r="BM236" s="178" t="s">
        <v>369</v>
      </c>
    </row>
    <row r="237" s="13" customFormat="1">
      <c r="A237" s="13"/>
      <c r="B237" s="180"/>
      <c r="C237" s="13"/>
      <c r="D237" s="181" t="s">
        <v>144</v>
      </c>
      <c r="E237" s="182" t="s">
        <v>1</v>
      </c>
      <c r="F237" s="183" t="s">
        <v>370</v>
      </c>
      <c r="G237" s="13"/>
      <c r="H237" s="184">
        <v>44</v>
      </c>
      <c r="I237" s="185"/>
      <c r="J237" s="13"/>
      <c r="K237" s="13"/>
      <c r="L237" s="180"/>
      <c r="M237" s="186"/>
      <c r="N237" s="187"/>
      <c r="O237" s="187"/>
      <c r="P237" s="187"/>
      <c r="Q237" s="187"/>
      <c r="R237" s="187"/>
      <c r="S237" s="187"/>
      <c r="T237" s="18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2" t="s">
        <v>144</v>
      </c>
      <c r="AU237" s="182" t="s">
        <v>86</v>
      </c>
      <c r="AV237" s="13" t="s">
        <v>86</v>
      </c>
      <c r="AW237" s="13" t="s">
        <v>31</v>
      </c>
      <c r="AX237" s="13" t="s">
        <v>79</v>
      </c>
      <c r="AY237" s="182" t="s">
        <v>135</v>
      </c>
    </row>
    <row r="238" s="2" customFormat="1" ht="16.5" customHeight="1">
      <c r="A238" s="38"/>
      <c r="B238" s="166"/>
      <c r="C238" s="167" t="s">
        <v>371</v>
      </c>
      <c r="D238" s="167" t="s">
        <v>137</v>
      </c>
      <c r="E238" s="168" t="s">
        <v>372</v>
      </c>
      <c r="F238" s="169" t="s">
        <v>373</v>
      </c>
      <c r="G238" s="170" t="s">
        <v>337</v>
      </c>
      <c r="H238" s="171">
        <v>13</v>
      </c>
      <c r="I238" s="172"/>
      <c r="J238" s="173">
        <f>ROUND(I238*H238,2)</f>
        <v>0</v>
      </c>
      <c r="K238" s="169" t="s">
        <v>141</v>
      </c>
      <c r="L238" s="39"/>
      <c r="M238" s="174" t="s">
        <v>1</v>
      </c>
      <c r="N238" s="175" t="s">
        <v>39</v>
      </c>
      <c r="O238" s="77"/>
      <c r="P238" s="176">
        <f>O238*H238</f>
        <v>0</v>
      </c>
      <c r="Q238" s="176">
        <v>0</v>
      </c>
      <c r="R238" s="176">
        <f>Q238*H238</f>
        <v>0</v>
      </c>
      <c r="S238" s="176">
        <v>0.0060499999999999998</v>
      </c>
      <c r="T238" s="177">
        <f>S238*H238</f>
        <v>0.078649999999999998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8" t="s">
        <v>207</v>
      </c>
      <c r="AT238" s="178" t="s">
        <v>137</v>
      </c>
      <c r="AU238" s="178" t="s">
        <v>86</v>
      </c>
      <c r="AY238" s="19" t="s">
        <v>135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9" t="s">
        <v>79</v>
      </c>
      <c r="BK238" s="179">
        <f>ROUND(I238*H238,2)</f>
        <v>0</v>
      </c>
      <c r="BL238" s="19" t="s">
        <v>207</v>
      </c>
      <c r="BM238" s="178" t="s">
        <v>374</v>
      </c>
    </row>
    <row r="239" s="12" customFormat="1" ht="22.8" customHeight="1">
      <c r="A239" s="12"/>
      <c r="B239" s="153"/>
      <c r="C239" s="12"/>
      <c r="D239" s="154" t="s">
        <v>73</v>
      </c>
      <c r="E239" s="164" t="s">
        <v>375</v>
      </c>
      <c r="F239" s="164" t="s">
        <v>376</v>
      </c>
      <c r="G239" s="12"/>
      <c r="H239" s="12"/>
      <c r="I239" s="156"/>
      <c r="J239" s="165">
        <f>BK239</f>
        <v>0</v>
      </c>
      <c r="K239" s="12"/>
      <c r="L239" s="153"/>
      <c r="M239" s="158"/>
      <c r="N239" s="159"/>
      <c r="O239" s="159"/>
      <c r="P239" s="160">
        <f>SUM(P240:P241)</f>
        <v>0</v>
      </c>
      <c r="Q239" s="159"/>
      <c r="R239" s="160">
        <f>SUM(R240:R241)</f>
        <v>0</v>
      </c>
      <c r="S239" s="159"/>
      <c r="T239" s="161">
        <f>SUM(T240:T241)</f>
        <v>0.26400000000000001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4" t="s">
        <v>86</v>
      </c>
      <c r="AT239" s="162" t="s">
        <v>73</v>
      </c>
      <c r="AU239" s="162" t="s">
        <v>79</v>
      </c>
      <c r="AY239" s="154" t="s">
        <v>135</v>
      </c>
      <c r="BK239" s="163">
        <f>SUM(BK240:BK241)</f>
        <v>0</v>
      </c>
    </row>
    <row r="240" s="2" customFormat="1" ht="24.15" customHeight="1">
      <c r="A240" s="38"/>
      <c r="B240" s="166"/>
      <c r="C240" s="167" t="s">
        <v>377</v>
      </c>
      <c r="D240" s="167" t="s">
        <v>137</v>
      </c>
      <c r="E240" s="168" t="s">
        <v>378</v>
      </c>
      <c r="F240" s="169" t="s">
        <v>379</v>
      </c>
      <c r="G240" s="170" t="s">
        <v>140</v>
      </c>
      <c r="H240" s="171">
        <v>6</v>
      </c>
      <c r="I240" s="172"/>
      <c r="J240" s="173">
        <f>ROUND(I240*H240,2)</f>
        <v>0</v>
      </c>
      <c r="K240" s="169" t="s">
        <v>141</v>
      </c>
      <c r="L240" s="39"/>
      <c r="M240" s="174" t="s">
        <v>1</v>
      </c>
      <c r="N240" s="175" t="s">
        <v>39</v>
      </c>
      <c r="O240" s="77"/>
      <c r="P240" s="176">
        <f>O240*H240</f>
        <v>0</v>
      </c>
      <c r="Q240" s="176">
        <v>0</v>
      </c>
      <c r="R240" s="176">
        <f>Q240*H240</f>
        <v>0</v>
      </c>
      <c r="S240" s="176">
        <v>0</v>
      </c>
      <c r="T240" s="17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8" t="s">
        <v>207</v>
      </c>
      <c r="AT240" s="178" t="s">
        <v>137</v>
      </c>
      <c r="AU240" s="178" t="s">
        <v>86</v>
      </c>
      <c r="AY240" s="19" t="s">
        <v>135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9" t="s">
        <v>79</v>
      </c>
      <c r="BK240" s="179">
        <f>ROUND(I240*H240,2)</f>
        <v>0</v>
      </c>
      <c r="BL240" s="19" t="s">
        <v>207</v>
      </c>
      <c r="BM240" s="178" t="s">
        <v>380</v>
      </c>
    </row>
    <row r="241" s="2" customFormat="1" ht="24.15" customHeight="1">
      <c r="A241" s="38"/>
      <c r="B241" s="166"/>
      <c r="C241" s="167" t="s">
        <v>381</v>
      </c>
      <c r="D241" s="167" t="s">
        <v>137</v>
      </c>
      <c r="E241" s="168" t="s">
        <v>382</v>
      </c>
      <c r="F241" s="169" t="s">
        <v>383</v>
      </c>
      <c r="G241" s="170" t="s">
        <v>140</v>
      </c>
      <c r="H241" s="171">
        <v>11</v>
      </c>
      <c r="I241" s="172"/>
      <c r="J241" s="173">
        <f>ROUND(I241*H241,2)</f>
        <v>0</v>
      </c>
      <c r="K241" s="169" t="s">
        <v>141</v>
      </c>
      <c r="L241" s="39"/>
      <c r="M241" s="174" t="s">
        <v>1</v>
      </c>
      <c r="N241" s="175" t="s">
        <v>39</v>
      </c>
      <c r="O241" s="77"/>
      <c r="P241" s="176">
        <f>O241*H241</f>
        <v>0</v>
      </c>
      <c r="Q241" s="176">
        <v>0</v>
      </c>
      <c r="R241" s="176">
        <f>Q241*H241</f>
        <v>0</v>
      </c>
      <c r="S241" s="176">
        <v>0.024</v>
      </c>
      <c r="T241" s="177">
        <f>S241*H241</f>
        <v>0.26400000000000001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78" t="s">
        <v>207</v>
      </c>
      <c r="AT241" s="178" t="s">
        <v>137</v>
      </c>
      <c r="AU241" s="178" t="s">
        <v>86</v>
      </c>
      <c r="AY241" s="19" t="s">
        <v>135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9" t="s">
        <v>79</v>
      </c>
      <c r="BK241" s="179">
        <f>ROUND(I241*H241,2)</f>
        <v>0</v>
      </c>
      <c r="BL241" s="19" t="s">
        <v>207</v>
      </c>
      <c r="BM241" s="178" t="s">
        <v>384</v>
      </c>
    </row>
    <row r="242" s="12" customFormat="1" ht="22.8" customHeight="1">
      <c r="A242" s="12"/>
      <c r="B242" s="153"/>
      <c r="C242" s="12"/>
      <c r="D242" s="154" t="s">
        <v>73</v>
      </c>
      <c r="E242" s="164" t="s">
        <v>385</v>
      </c>
      <c r="F242" s="164" t="s">
        <v>386</v>
      </c>
      <c r="G242" s="12"/>
      <c r="H242" s="12"/>
      <c r="I242" s="156"/>
      <c r="J242" s="165">
        <f>BK242</f>
        <v>0</v>
      </c>
      <c r="K242" s="12"/>
      <c r="L242" s="153"/>
      <c r="M242" s="158"/>
      <c r="N242" s="159"/>
      <c r="O242" s="159"/>
      <c r="P242" s="160">
        <f>SUM(P243:P246)</f>
        <v>0</v>
      </c>
      <c r="Q242" s="159"/>
      <c r="R242" s="160">
        <f>SUM(R243:R246)</f>
        <v>0</v>
      </c>
      <c r="S242" s="159"/>
      <c r="T242" s="161">
        <f>SUM(T243:T246)</f>
        <v>0.39551999999999998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4" t="s">
        <v>86</v>
      </c>
      <c r="AT242" s="162" t="s">
        <v>73</v>
      </c>
      <c r="AU242" s="162" t="s">
        <v>79</v>
      </c>
      <c r="AY242" s="154" t="s">
        <v>135</v>
      </c>
      <c r="BK242" s="163">
        <f>SUM(BK243:BK246)</f>
        <v>0</v>
      </c>
    </row>
    <row r="243" s="2" customFormat="1" ht="21.75" customHeight="1">
      <c r="A243" s="38"/>
      <c r="B243" s="166"/>
      <c r="C243" s="167" t="s">
        <v>387</v>
      </c>
      <c r="D243" s="167" t="s">
        <v>137</v>
      </c>
      <c r="E243" s="168" t="s">
        <v>388</v>
      </c>
      <c r="F243" s="169" t="s">
        <v>389</v>
      </c>
      <c r="G243" s="170" t="s">
        <v>140</v>
      </c>
      <c r="H243" s="171">
        <v>11</v>
      </c>
      <c r="I243" s="172"/>
      <c r="J243" s="173">
        <f>ROUND(I243*H243,2)</f>
        <v>0</v>
      </c>
      <c r="K243" s="169" t="s">
        <v>141</v>
      </c>
      <c r="L243" s="39"/>
      <c r="M243" s="174" t="s">
        <v>1</v>
      </c>
      <c r="N243" s="175" t="s">
        <v>39</v>
      </c>
      <c r="O243" s="77"/>
      <c r="P243" s="176">
        <f>O243*H243</f>
        <v>0</v>
      </c>
      <c r="Q243" s="176">
        <v>0</v>
      </c>
      <c r="R243" s="176">
        <f>Q243*H243</f>
        <v>0</v>
      </c>
      <c r="S243" s="176">
        <v>0.012999999999999999</v>
      </c>
      <c r="T243" s="177">
        <f>S243*H243</f>
        <v>0.14299999999999999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8" t="s">
        <v>207</v>
      </c>
      <c r="AT243" s="178" t="s">
        <v>137</v>
      </c>
      <c r="AU243" s="178" t="s">
        <v>86</v>
      </c>
      <c r="AY243" s="19" t="s">
        <v>135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9" t="s">
        <v>79</v>
      </c>
      <c r="BK243" s="179">
        <f>ROUND(I243*H243,2)</f>
        <v>0</v>
      </c>
      <c r="BL243" s="19" t="s">
        <v>207</v>
      </c>
      <c r="BM243" s="178" t="s">
        <v>390</v>
      </c>
    </row>
    <row r="244" s="2" customFormat="1" ht="16.5" customHeight="1">
      <c r="A244" s="38"/>
      <c r="B244" s="166"/>
      <c r="C244" s="167" t="s">
        <v>391</v>
      </c>
      <c r="D244" s="167" t="s">
        <v>137</v>
      </c>
      <c r="E244" s="168" t="s">
        <v>392</v>
      </c>
      <c r="F244" s="169" t="s">
        <v>393</v>
      </c>
      <c r="G244" s="170" t="s">
        <v>140</v>
      </c>
      <c r="H244" s="171">
        <v>1</v>
      </c>
      <c r="I244" s="172"/>
      <c r="J244" s="173">
        <f>ROUND(I244*H244,2)</f>
        <v>0</v>
      </c>
      <c r="K244" s="169" t="s">
        <v>141</v>
      </c>
      <c r="L244" s="39"/>
      <c r="M244" s="174" t="s">
        <v>1</v>
      </c>
      <c r="N244" s="175" t="s">
        <v>39</v>
      </c>
      <c r="O244" s="77"/>
      <c r="P244" s="176">
        <f>O244*H244</f>
        <v>0</v>
      </c>
      <c r="Q244" s="176">
        <v>0</v>
      </c>
      <c r="R244" s="176">
        <f>Q244*H244</f>
        <v>0</v>
      </c>
      <c r="S244" s="176">
        <v>0.081000000000000003</v>
      </c>
      <c r="T244" s="177">
        <f>S244*H244</f>
        <v>0.081000000000000003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78" t="s">
        <v>207</v>
      </c>
      <c r="AT244" s="178" t="s">
        <v>137</v>
      </c>
      <c r="AU244" s="178" t="s">
        <v>86</v>
      </c>
      <c r="AY244" s="19" t="s">
        <v>135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9" t="s">
        <v>79</v>
      </c>
      <c r="BK244" s="179">
        <f>ROUND(I244*H244,2)</f>
        <v>0</v>
      </c>
      <c r="BL244" s="19" t="s">
        <v>207</v>
      </c>
      <c r="BM244" s="178" t="s">
        <v>394</v>
      </c>
    </row>
    <row r="245" s="2" customFormat="1" ht="16.5" customHeight="1">
      <c r="A245" s="38"/>
      <c r="B245" s="166"/>
      <c r="C245" s="167" t="s">
        <v>395</v>
      </c>
      <c r="D245" s="167" t="s">
        <v>137</v>
      </c>
      <c r="E245" s="168" t="s">
        <v>396</v>
      </c>
      <c r="F245" s="169" t="s">
        <v>397</v>
      </c>
      <c r="G245" s="170" t="s">
        <v>83</v>
      </c>
      <c r="H245" s="171">
        <v>8.5760000000000005</v>
      </c>
      <c r="I245" s="172"/>
      <c r="J245" s="173">
        <f>ROUND(I245*H245,2)</f>
        <v>0</v>
      </c>
      <c r="K245" s="169" t="s">
        <v>141</v>
      </c>
      <c r="L245" s="39"/>
      <c r="M245" s="174" t="s">
        <v>1</v>
      </c>
      <c r="N245" s="175" t="s">
        <v>39</v>
      </c>
      <c r="O245" s="77"/>
      <c r="P245" s="176">
        <f>O245*H245</f>
        <v>0</v>
      </c>
      <c r="Q245" s="176">
        <v>0</v>
      </c>
      <c r="R245" s="176">
        <f>Q245*H245</f>
        <v>0</v>
      </c>
      <c r="S245" s="176">
        <v>0.02</v>
      </c>
      <c r="T245" s="177">
        <f>S245*H245</f>
        <v>0.17152000000000001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78" t="s">
        <v>207</v>
      </c>
      <c r="AT245" s="178" t="s">
        <v>137</v>
      </c>
      <c r="AU245" s="178" t="s">
        <v>86</v>
      </c>
      <c r="AY245" s="19" t="s">
        <v>135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9" t="s">
        <v>79</v>
      </c>
      <c r="BK245" s="179">
        <f>ROUND(I245*H245,2)</f>
        <v>0</v>
      </c>
      <c r="BL245" s="19" t="s">
        <v>207</v>
      </c>
      <c r="BM245" s="178" t="s">
        <v>398</v>
      </c>
    </row>
    <row r="246" s="13" customFormat="1">
      <c r="A246" s="13"/>
      <c r="B246" s="180"/>
      <c r="C246" s="13"/>
      <c r="D246" s="181" t="s">
        <v>144</v>
      </c>
      <c r="E246" s="182" t="s">
        <v>1</v>
      </c>
      <c r="F246" s="183" t="s">
        <v>399</v>
      </c>
      <c r="G246" s="13"/>
      <c r="H246" s="184">
        <v>8.5760000000000005</v>
      </c>
      <c r="I246" s="185"/>
      <c r="J246" s="13"/>
      <c r="K246" s="13"/>
      <c r="L246" s="180"/>
      <c r="M246" s="186"/>
      <c r="N246" s="187"/>
      <c r="O246" s="187"/>
      <c r="P246" s="187"/>
      <c r="Q246" s="187"/>
      <c r="R246" s="187"/>
      <c r="S246" s="187"/>
      <c r="T246" s="18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2" t="s">
        <v>144</v>
      </c>
      <c r="AU246" s="182" t="s">
        <v>86</v>
      </c>
      <c r="AV246" s="13" t="s">
        <v>86</v>
      </c>
      <c r="AW246" s="13" t="s">
        <v>31</v>
      </c>
      <c r="AX246" s="13" t="s">
        <v>79</v>
      </c>
      <c r="AY246" s="182" t="s">
        <v>135</v>
      </c>
    </row>
    <row r="247" s="12" customFormat="1" ht="22.8" customHeight="1">
      <c r="A247" s="12"/>
      <c r="B247" s="153"/>
      <c r="C247" s="12"/>
      <c r="D247" s="154" t="s">
        <v>73</v>
      </c>
      <c r="E247" s="164" t="s">
        <v>400</v>
      </c>
      <c r="F247" s="164" t="s">
        <v>401</v>
      </c>
      <c r="G247" s="12"/>
      <c r="H247" s="12"/>
      <c r="I247" s="156"/>
      <c r="J247" s="165">
        <f>BK247</f>
        <v>0</v>
      </c>
      <c r="K247" s="12"/>
      <c r="L247" s="153"/>
      <c r="M247" s="158"/>
      <c r="N247" s="159"/>
      <c r="O247" s="159"/>
      <c r="P247" s="160">
        <f>SUM(P248:P252)</f>
        <v>0</v>
      </c>
      <c r="Q247" s="159"/>
      <c r="R247" s="160">
        <f>SUM(R248:R252)</f>
        <v>0</v>
      </c>
      <c r="S247" s="159"/>
      <c r="T247" s="161">
        <f>SUM(T248:T252)</f>
        <v>5.7383159000000008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4" t="s">
        <v>86</v>
      </c>
      <c r="AT247" s="162" t="s">
        <v>73</v>
      </c>
      <c r="AU247" s="162" t="s">
        <v>79</v>
      </c>
      <c r="AY247" s="154" t="s">
        <v>135</v>
      </c>
      <c r="BK247" s="163">
        <f>SUM(BK248:BK252)</f>
        <v>0</v>
      </c>
    </row>
    <row r="248" s="2" customFormat="1" ht="24.15" customHeight="1">
      <c r="A248" s="38"/>
      <c r="B248" s="166"/>
      <c r="C248" s="167" t="s">
        <v>402</v>
      </c>
      <c r="D248" s="167" t="s">
        <v>137</v>
      </c>
      <c r="E248" s="168" t="s">
        <v>403</v>
      </c>
      <c r="F248" s="169" t="s">
        <v>404</v>
      </c>
      <c r="G248" s="170" t="s">
        <v>83</v>
      </c>
      <c r="H248" s="171">
        <v>35.310000000000002</v>
      </c>
      <c r="I248" s="172"/>
      <c r="J248" s="173">
        <f>ROUND(I248*H248,2)</f>
        <v>0</v>
      </c>
      <c r="K248" s="169" t="s">
        <v>141</v>
      </c>
      <c r="L248" s="39"/>
      <c r="M248" s="174" t="s">
        <v>1</v>
      </c>
      <c r="N248" s="175" t="s">
        <v>39</v>
      </c>
      <c r="O248" s="77"/>
      <c r="P248" s="176">
        <f>O248*H248</f>
        <v>0</v>
      </c>
      <c r="Q248" s="176">
        <v>0</v>
      </c>
      <c r="R248" s="176">
        <f>Q248*H248</f>
        <v>0</v>
      </c>
      <c r="S248" s="176">
        <v>0.13950000000000001</v>
      </c>
      <c r="T248" s="177">
        <f>S248*H248</f>
        <v>4.9257450000000009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8" t="s">
        <v>207</v>
      </c>
      <c r="AT248" s="178" t="s">
        <v>137</v>
      </c>
      <c r="AU248" s="178" t="s">
        <v>86</v>
      </c>
      <c r="AY248" s="19" t="s">
        <v>135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9" t="s">
        <v>79</v>
      </c>
      <c r="BK248" s="179">
        <f>ROUND(I248*H248,2)</f>
        <v>0</v>
      </c>
      <c r="BL248" s="19" t="s">
        <v>207</v>
      </c>
      <c r="BM248" s="178" t="s">
        <v>405</v>
      </c>
    </row>
    <row r="249" s="13" customFormat="1">
      <c r="A249" s="13"/>
      <c r="B249" s="180"/>
      <c r="C249" s="13"/>
      <c r="D249" s="181" t="s">
        <v>144</v>
      </c>
      <c r="E249" s="182" t="s">
        <v>1</v>
      </c>
      <c r="F249" s="183" t="s">
        <v>97</v>
      </c>
      <c r="G249" s="13"/>
      <c r="H249" s="184">
        <v>35.310000000000002</v>
      </c>
      <c r="I249" s="185"/>
      <c r="J249" s="13"/>
      <c r="K249" s="13"/>
      <c r="L249" s="180"/>
      <c r="M249" s="186"/>
      <c r="N249" s="187"/>
      <c r="O249" s="187"/>
      <c r="P249" s="187"/>
      <c r="Q249" s="187"/>
      <c r="R249" s="187"/>
      <c r="S249" s="187"/>
      <c r="T249" s="18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2" t="s">
        <v>144</v>
      </c>
      <c r="AU249" s="182" t="s">
        <v>86</v>
      </c>
      <c r="AV249" s="13" t="s">
        <v>86</v>
      </c>
      <c r="AW249" s="13" t="s">
        <v>31</v>
      </c>
      <c r="AX249" s="13" t="s">
        <v>79</v>
      </c>
      <c r="AY249" s="182" t="s">
        <v>135</v>
      </c>
    </row>
    <row r="250" s="2" customFormat="1" ht="24.15" customHeight="1">
      <c r="A250" s="38"/>
      <c r="B250" s="166"/>
      <c r="C250" s="167" t="s">
        <v>406</v>
      </c>
      <c r="D250" s="167" t="s">
        <v>137</v>
      </c>
      <c r="E250" s="168" t="s">
        <v>407</v>
      </c>
      <c r="F250" s="169" t="s">
        <v>408</v>
      </c>
      <c r="G250" s="170" t="s">
        <v>83</v>
      </c>
      <c r="H250" s="171">
        <v>9.7699999999999996</v>
      </c>
      <c r="I250" s="172"/>
      <c r="J250" s="173">
        <f>ROUND(I250*H250,2)</f>
        <v>0</v>
      </c>
      <c r="K250" s="169" t="s">
        <v>141</v>
      </c>
      <c r="L250" s="39"/>
      <c r="M250" s="174" t="s">
        <v>1</v>
      </c>
      <c r="N250" s="175" t="s">
        <v>39</v>
      </c>
      <c r="O250" s="77"/>
      <c r="P250" s="176">
        <f>O250*H250</f>
        <v>0</v>
      </c>
      <c r="Q250" s="176">
        <v>0</v>
      </c>
      <c r="R250" s="176">
        <f>Q250*H250</f>
        <v>0</v>
      </c>
      <c r="S250" s="176">
        <v>0.083169999999999994</v>
      </c>
      <c r="T250" s="177">
        <f>S250*H250</f>
        <v>0.81257089999999987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8" t="s">
        <v>207</v>
      </c>
      <c r="AT250" s="178" t="s">
        <v>137</v>
      </c>
      <c r="AU250" s="178" t="s">
        <v>86</v>
      </c>
      <c r="AY250" s="19" t="s">
        <v>135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9" t="s">
        <v>79</v>
      </c>
      <c r="BK250" s="179">
        <f>ROUND(I250*H250,2)</f>
        <v>0</v>
      </c>
      <c r="BL250" s="19" t="s">
        <v>207</v>
      </c>
      <c r="BM250" s="178" t="s">
        <v>409</v>
      </c>
    </row>
    <row r="251" s="13" customFormat="1">
      <c r="A251" s="13"/>
      <c r="B251" s="180"/>
      <c r="C251" s="13"/>
      <c r="D251" s="181" t="s">
        <v>144</v>
      </c>
      <c r="E251" s="182" t="s">
        <v>1</v>
      </c>
      <c r="F251" s="183" t="s">
        <v>87</v>
      </c>
      <c r="G251" s="13"/>
      <c r="H251" s="184">
        <v>9.7699999999999996</v>
      </c>
      <c r="I251" s="185"/>
      <c r="J251" s="13"/>
      <c r="K251" s="13"/>
      <c r="L251" s="180"/>
      <c r="M251" s="186"/>
      <c r="N251" s="187"/>
      <c r="O251" s="187"/>
      <c r="P251" s="187"/>
      <c r="Q251" s="187"/>
      <c r="R251" s="187"/>
      <c r="S251" s="187"/>
      <c r="T251" s="18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2" t="s">
        <v>144</v>
      </c>
      <c r="AU251" s="182" t="s">
        <v>86</v>
      </c>
      <c r="AV251" s="13" t="s">
        <v>86</v>
      </c>
      <c r="AW251" s="13" t="s">
        <v>31</v>
      </c>
      <c r="AX251" s="13" t="s">
        <v>79</v>
      </c>
      <c r="AY251" s="182" t="s">
        <v>135</v>
      </c>
    </row>
    <row r="252" s="2" customFormat="1" ht="24.15" customHeight="1">
      <c r="A252" s="38"/>
      <c r="B252" s="166"/>
      <c r="C252" s="167" t="s">
        <v>410</v>
      </c>
      <c r="D252" s="167" t="s">
        <v>137</v>
      </c>
      <c r="E252" s="168" t="s">
        <v>411</v>
      </c>
      <c r="F252" s="169" t="s">
        <v>412</v>
      </c>
      <c r="G252" s="170" t="s">
        <v>413</v>
      </c>
      <c r="H252" s="212"/>
      <c r="I252" s="172"/>
      <c r="J252" s="173">
        <f>ROUND(I252*H252,2)</f>
        <v>0</v>
      </c>
      <c r="K252" s="169" t="s">
        <v>141</v>
      </c>
      <c r="L252" s="39"/>
      <c r="M252" s="174" t="s">
        <v>1</v>
      </c>
      <c r="N252" s="175" t="s">
        <v>39</v>
      </c>
      <c r="O252" s="77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8" t="s">
        <v>207</v>
      </c>
      <c r="AT252" s="178" t="s">
        <v>137</v>
      </c>
      <c r="AU252" s="178" t="s">
        <v>86</v>
      </c>
      <c r="AY252" s="19" t="s">
        <v>135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9" t="s">
        <v>79</v>
      </c>
      <c r="BK252" s="179">
        <f>ROUND(I252*H252,2)</f>
        <v>0</v>
      </c>
      <c r="BL252" s="19" t="s">
        <v>207</v>
      </c>
      <c r="BM252" s="178" t="s">
        <v>414</v>
      </c>
    </row>
    <row r="253" s="12" customFormat="1" ht="25.92" customHeight="1">
      <c r="A253" s="12"/>
      <c r="B253" s="153"/>
      <c r="C253" s="12"/>
      <c r="D253" s="154" t="s">
        <v>73</v>
      </c>
      <c r="E253" s="155" t="s">
        <v>415</v>
      </c>
      <c r="F253" s="155" t="s">
        <v>416</v>
      </c>
      <c r="G253" s="12"/>
      <c r="H253" s="12"/>
      <c r="I253" s="156"/>
      <c r="J253" s="157">
        <f>BK253</f>
        <v>0</v>
      </c>
      <c r="K253" s="12"/>
      <c r="L253" s="153"/>
      <c r="M253" s="158"/>
      <c r="N253" s="159"/>
      <c r="O253" s="159"/>
      <c r="P253" s="160">
        <f>SUM(P254:P259)</f>
        <v>0</v>
      </c>
      <c r="Q253" s="159"/>
      <c r="R253" s="160">
        <f>SUM(R254:R259)</f>
        <v>0</v>
      </c>
      <c r="S253" s="159"/>
      <c r="T253" s="161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4" t="s">
        <v>142</v>
      </c>
      <c r="AT253" s="162" t="s">
        <v>73</v>
      </c>
      <c r="AU253" s="162" t="s">
        <v>74</v>
      </c>
      <c r="AY253" s="154" t="s">
        <v>135</v>
      </c>
      <c r="BK253" s="163">
        <f>SUM(BK254:BK259)</f>
        <v>0</v>
      </c>
    </row>
    <row r="254" s="2" customFormat="1" ht="16.5" customHeight="1">
      <c r="A254" s="38"/>
      <c r="B254" s="166"/>
      <c r="C254" s="167" t="s">
        <v>417</v>
      </c>
      <c r="D254" s="167" t="s">
        <v>137</v>
      </c>
      <c r="E254" s="168" t="s">
        <v>418</v>
      </c>
      <c r="F254" s="169" t="s">
        <v>419</v>
      </c>
      <c r="G254" s="170" t="s">
        <v>420</v>
      </c>
      <c r="H254" s="171">
        <v>10</v>
      </c>
      <c r="I254" s="172"/>
      <c r="J254" s="173">
        <f>ROUND(I254*H254,2)</f>
        <v>0</v>
      </c>
      <c r="K254" s="169" t="s">
        <v>141</v>
      </c>
      <c r="L254" s="39"/>
      <c r="M254" s="174" t="s">
        <v>1</v>
      </c>
      <c r="N254" s="175" t="s">
        <v>39</v>
      </c>
      <c r="O254" s="77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8" t="s">
        <v>421</v>
      </c>
      <c r="AT254" s="178" t="s">
        <v>137</v>
      </c>
      <c r="AU254" s="178" t="s">
        <v>79</v>
      </c>
      <c r="AY254" s="19" t="s">
        <v>135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9" t="s">
        <v>79</v>
      </c>
      <c r="BK254" s="179">
        <f>ROUND(I254*H254,2)</f>
        <v>0</v>
      </c>
      <c r="BL254" s="19" t="s">
        <v>421</v>
      </c>
      <c r="BM254" s="178" t="s">
        <v>422</v>
      </c>
    </row>
    <row r="255" s="13" customFormat="1">
      <c r="A255" s="13"/>
      <c r="B255" s="180"/>
      <c r="C255" s="13"/>
      <c r="D255" s="181" t="s">
        <v>144</v>
      </c>
      <c r="E255" s="182" t="s">
        <v>1</v>
      </c>
      <c r="F255" s="183" t="s">
        <v>423</v>
      </c>
      <c r="G255" s="13"/>
      <c r="H255" s="184">
        <v>3</v>
      </c>
      <c r="I255" s="185"/>
      <c r="J255" s="13"/>
      <c r="K255" s="13"/>
      <c r="L255" s="180"/>
      <c r="M255" s="186"/>
      <c r="N255" s="187"/>
      <c r="O255" s="187"/>
      <c r="P255" s="187"/>
      <c r="Q255" s="187"/>
      <c r="R255" s="187"/>
      <c r="S255" s="187"/>
      <c r="T255" s="18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2" t="s">
        <v>144</v>
      </c>
      <c r="AU255" s="182" t="s">
        <v>79</v>
      </c>
      <c r="AV255" s="13" t="s">
        <v>86</v>
      </c>
      <c r="AW255" s="13" t="s">
        <v>31</v>
      </c>
      <c r="AX255" s="13" t="s">
        <v>74</v>
      </c>
      <c r="AY255" s="182" t="s">
        <v>135</v>
      </c>
    </row>
    <row r="256" s="13" customFormat="1">
      <c r="A256" s="13"/>
      <c r="B256" s="180"/>
      <c r="C256" s="13"/>
      <c r="D256" s="181" t="s">
        <v>144</v>
      </c>
      <c r="E256" s="182" t="s">
        <v>1</v>
      </c>
      <c r="F256" s="183" t="s">
        <v>424</v>
      </c>
      <c r="G256" s="13"/>
      <c r="H256" s="184">
        <v>7</v>
      </c>
      <c r="I256" s="185"/>
      <c r="J256" s="13"/>
      <c r="K256" s="13"/>
      <c r="L256" s="180"/>
      <c r="M256" s="186"/>
      <c r="N256" s="187"/>
      <c r="O256" s="187"/>
      <c r="P256" s="187"/>
      <c r="Q256" s="187"/>
      <c r="R256" s="187"/>
      <c r="S256" s="187"/>
      <c r="T256" s="18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2" t="s">
        <v>144</v>
      </c>
      <c r="AU256" s="182" t="s">
        <v>79</v>
      </c>
      <c r="AV256" s="13" t="s">
        <v>86</v>
      </c>
      <c r="AW256" s="13" t="s">
        <v>31</v>
      </c>
      <c r="AX256" s="13" t="s">
        <v>74</v>
      </c>
      <c r="AY256" s="182" t="s">
        <v>135</v>
      </c>
    </row>
    <row r="257" s="16" customFormat="1">
      <c r="A257" s="16"/>
      <c r="B257" s="204"/>
      <c r="C257" s="16"/>
      <c r="D257" s="181" t="s">
        <v>144</v>
      </c>
      <c r="E257" s="205" t="s">
        <v>1</v>
      </c>
      <c r="F257" s="206" t="s">
        <v>228</v>
      </c>
      <c r="G257" s="16"/>
      <c r="H257" s="207">
        <v>10</v>
      </c>
      <c r="I257" s="208"/>
      <c r="J257" s="16"/>
      <c r="K257" s="16"/>
      <c r="L257" s="204"/>
      <c r="M257" s="209"/>
      <c r="N257" s="210"/>
      <c r="O257" s="210"/>
      <c r="P257" s="210"/>
      <c r="Q257" s="210"/>
      <c r="R257" s="210"/>
      <c r="S257" s="210"/>
      <c r="T257" s="211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05" t="s">
        <v>144</v>
      </c>
      <c r="AU257" s="205" t="s">
        <v>79</v>
      </c>
      <c r="AV257" s="16" t="s">
        <v>142</v>
      </c>
      <c r="AW257" s="16" t="s">
        <v>31</v>
      </c>
      <c r="AX257" s="16" t="s">
        <v>79</v>
      </c>
      <c r="AY257" s="205" t="s">
        <v>135</v>
      </c>
    </row>
    <row r="258" s="2" customFormat="1" ht="16.5" customHeight="1">
      <c r="A258" s="38"/>
      <c r="B258" s="166"/>
      <c r="C258" s="167" t="s">
        <v>425</v>
      </c>
      <c r="D258" s="167" t="s">
        <v>137</v>
      </c>
      <c r="E258" s="168" t="s">
        <v>426</v>
      </c>
      <c r="F258" s="169" t="s">
        <v>427</v>
      </c>
      <c r="G258" s="170" t="s">
        <v>420</v>
      </c>
      <c r="H258" s="171">
        <v>30</v>
      </c>
      <c r="I258" s="172"/>
      <c r="J258" s="173">
        <f>ROUND(I258*H258,2)</f>
        <v>0</v>
      </c>
      <c r="K258" s="169" t="s">
        <v>141</v>
      </c>
      <c r="L258" s="39"/>
      <c r="M258" s="174" t="s">
        <v>1</v>
      </c>
      <c r="N258" s="175" t="s">
        <v>39</v>
      </c>
      <c r="O258" s="77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78" t="s">
        <v>421</v>
      </c>
      <c r="AT258" s="178" t="s">
        <v>137</v>
      </c>
      <c r="AU258" s="178" t="s">
        <v>79</v>
      </c>
      <c r="AY258" s="19" t="s">
        <v>135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9" t="s">
        <v>79</v>
      </c>
      <c r="BK258" s="179">
        <f>ROUND(I258*H258,2)</f>
        <v>0</v>
      </c>
      <c r="BL258" s="19" t="s">
        <v>421</v>
      </c>
      <c r="BM258" s="178" t="s">
        <v>428</v>
      </c>
    </row>
    <row r="259" s="13" customFormat="1">
      <c r="A259" s="13"/>
      <c r="B259" s="180"/>
      <c r="C259" s="13"/>
      <c r="D259" s="181" t="s">
        <v>144</v>
      </c>
      <c r="E259" s="182" t="s">
        <v>1</v>
      </c>
      <c r="F259" s="183" t="s">
        <v>429</v>
      </c>
      <c r="G259" s="13"/>
      <c r="H259" s="184">
        <v>30</v>
      </c>
      <c r="I259" s="185"/>
      <c r="J259" s="13"/>
      <c r="K259" s="13"/>
      <c r="L259" s="180"/>
      <c r="M259" s="213"/>
      <c r="N259" s="214"/>
      <c r="O259" s="214"/>
      <c r="P259" s="214"/>
      <c r="Q259" s="214"/>
      <c r="R259" s="214"/>
      <c r="S259" s="214"/>
      <c r="T259" s="21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2" t="s">
        <v>144</v>
      </c>
      <c r="AU259" s="182" t="s">
        <v>79</v>
      </c>
      <c r="AV259" s="13" t="s">
        <v>86</v>
      </c>
      <c r="AW259" s="13" t="s">
        <v>31</v>
      </c>
      <c r="AX259" s="13" t="s">
        <v>79</v>
      </c>
      <c r="AY259" s="182" t="s">
        <v>135</v>
      </c>
    </row>
    <row r="260" s="2" customFormat="1" ht="6.96" customHeight="1">
      <c r="A260" s="38"/>
      <c r="B260" s="60"/>
      <c r="C260" s="61"/>
      <c r="D260" s="61"/>
      <c r="E260" s="61"/>
      <c r="F260" s="61"/>
      <c r="G260" s="61"/>
      <c r="H260" s="61"/>
      <c r="I260" s="61"/>
      <c r="J260" s="61"/>
      <c r="K260" s="61"/>
      <c r="L260" s="39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autoFilter ref="C126:K259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430</v>
      </c>
      <c r="H4" s="22"/>
    </row>
    <row r="5" s="1" customFormat="1" ht="12" customHeight="1">
      <c r="B5" s="22"/>
      <c r="C5" s="26" t="s">
        <v>13</v>
      </c>
      <c r="D5" s="36" t="s">
        <v>14</v>
      </c>
      <c r="E5" s="1"/>
      <c r="F5" s="1"/>
      <c r="H5" s="22"/>
    </row>
    <row r="6" s="1" customFormat="1" ht="36.96" customHeight="1">
      <c r="B6" s="22"/>
      <c r="C6" s="29" t="s">
        <v>16</v>
      </c>
      <c r="D6" s="30" t="s">
        <v>17</v>
      </c>
      <c r="E6" s="1"/>
      <c r="F6" s="1"/>
      <c r="H6" s="22"/>
    </row>
    <row r="7" s="1" customFormat="1" ht="16.5" customHeight="1">
      <c r="B7" s="22"/>
      <c r="C7" s="32" t="s">
        <v>22</v>
      </c>
      <c r="D7" s="69" t="str">
        <f>'Rekapitulace stavby'!AN8</f>
        <v>5. 6. 2024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43"/>
      <c r="B9" s="144"/>
      <c r="C9" s="145" t="s">
        <v>55</v>
      </c>
      <c r="D9" s="146" t="s">
        <v>56</v>
      </c>
      <c r="E9" s="146" t="s">
        <v>122</v>
      </c>
      <c r="F9" s="147" t="s">
        <v>431</v>
      </c>
      <c r="G9" s="143"/>
      <c r="H9" s="144"/>
    </row>
    <row r="10" s="2" customFormat="1" ht="26.4" customHeight="1">
      <c r="A10" s="38"/>
      <c r="B10" s="39"/>
      <c r="C10" s="216" t="s">
        <v>14</v>
      </c>
      <c r="D10" s="216" t="s">
        <v>17</v>
      </c>
      <c r="E10" s="38"/>
      <c r="F10" s="38"/>
      <c r="G10" s="38"/>
      <c r="H10" s="39"/>
    </row>
    <row r="11" s="2" customFormat="1" ht="16.8" customHeight="1">
      <c r="A11" s="38"/>
      <c r="B11" s="39"/>
      <c r="C11" s="217" t="s">
        <v>81</v>
      </c>
      <c r="D11" s="218" t="s">
        <v>82</v>
      </c>
      <c r="E11" s="219" t="s">
        <v>83</v>
      </c>
      <c r="F11" s="220">
        <v>152.244</v>
      </c>
      <c r="G11" s="38"/>
      <c r="H11" s="39"/>
    </row>
    <row r="12" s="2" customFormat="1" ht="16.8" customHeight="1">
      <c r="A12" s="38"/>
      <c r="B12" s="39"/>
      <c r="C12" s="221" t="s">
        <v>1</v>
      </c>
      <c r="D12" s="221" t="s">
        <v>432</v>
      </c>
      <c r="E12" s="19" t="s">
        <v>1</v>
      </c>
      <c r="F12" s="222">
        <v>152.244</v>
      </c>
      <c r="G12" s="38"/>
      <c r="H12" s="39"/>
    </row>
    <row r="13" s="2" customFormat="1" ht="16.8" customHeight="1">
      <c r="A13" s="38"/>
      <c r="B13" s="39"/>
      <c r="C13" s="223" t="s">
        <v>433</v>
      </c>
      <c r="D13" s="38"/>
      <c r="E13" s="38"/>
      <c r="F13" s="38"/>
      <c r="G13" s="38"/>
      <c r="H13" s="39"/>
    </row>
    <row r="14" s="2" customFormat="1" ht="16.8" customHeight="1">
      <c r="A14" s="38"/>
      <c r="B14" s="39"/>
      <c r="C14" s="221" t="s">
        <v>301</v>
      </c>
      <c r="D14" s="221" t="s">
        <v>302</v>
      </c>
      <c r="E14" s="19" t="s">
        <v>83</v>
      </c>
      <c r="F14" s="222">
        <v>152.244</v>
      </c>
      <c r="G14" s="38"/>
      <c r="H14" s="39"/>
    </row>
    <row r="15" s="2" customFormat="1" ht="16.8" customHeight="1">
      <c r="A15" s="38"/>
      <c r="B15" s="39"/>
      <c r="C15" s="217" t="s">
        <v>87</v>
      </c>
      <c r="D15" s="218" t="s">
        <v>88</v>
      </c>
      <c r="E15" s="219" t="s">
        <v>83</v>
      </c>
      <c r="F15" s="220">
        <v>9.7699999999999996</v>
      </c>
      <c r="G15" s="38"/>
      <c r="H15" s="39"/>
    </row>
    <row r="16" s="2" customFormat="1" ht="16.8" customHeight="1">
      <c r="A16" s="38"/>
      <c r="B16" s="39"/>
      <c r="C16" s="221" t="s">
        <v>1</v>
      </c>
      <c r="D16" s="221" t="s">
        <v>434</v>
      </c>
      <c r="E16" s="19" t="s">
        <v>1</v>
      </c>
      <c r="F16" s="222">
        <v>0.67000000000000004</v>
      </c>
      <c r="G16" s="38"/>
      <c r="H16" s="39"/>
    </row>
    <row r="17" s="2" customFormat="1" ht="16.8" customHeight="1">
      <c r="A17" s="38"/>
      <c r="B17" s="39"/>
      <c r="C17" s="221" t="s">
        <v>1</v>
      </c>
      <c r="D17" s="221" t="s">
        <v>435</v>
      </c>
      <c r="E17" s="19" t="s">
        <v>1</v>
      </c>
      <c r="F17" s="222">
        <v>0.70999999999999996</v>
      </c>
      <c r="G17" s="38"/>
      <c r="H17" s="39"/>
    </row>
    <row r="18" s="2" customFormat="1" ht="16.8" customHeight="1">
      <c r="A18" s="38"/>
      <c r="B18" s="39"/>
      <c r="C18" s="221" t="s">
        <v>1</v>
      </c>
      <c r="D18" s="221" t="s">
        <v>436</v>
      </c>
      <c r="E18" s="19" t="s">
        <v>1</v>
      </c>
      <c r="F18" s="222">
        <v>6.9199999999999999</v>
      </c>
      <c r="G18" s="38"/>
      <c r="H18" s="39"/>
    </row>
    <row r="19" s="2" customFormat="1" ht="16.8" customHeight="1">
      <c r="A19" s="38"/>
      <c r="B19" s="39"/>
      <c r="C19" s="221" t="s">
        <v>1</v>
      </c>
      <c r="D19" s="221" t="s">
        <v>437</v>
      </c>
      <c r="E19" s="19" t="s">
        <v>1</v>
      </c>
      <c r="F19" s="222">
        <v>1.47</v>
      </c>
      <c r="G19" s="38"/>
      <c r="H19" s="39"/>
    </row>
    <row r="20" s="2" customFormat="1" ht="16.8" customHeight="1">
      <c r="A20" s="38"/>
      <c r="B20" s="39"/>
      <c r="C20" s="221" t="s">
        <v>1</v>
      </c>
      <c r="D20" s="221" t="s">
        <v>228</v>
      </c>
      <c r="E20" s="19" t="s">
        <v>1</v>
      </c>
      <c r="F20" s="222">
        <v>9.7699999999999996</v>
      </c>
      <c r="G20" s="38"/>
      <c r="H20" s="39"/>
    </row>
    <row r="21" s="2" customFormat="1" ht="16.8" customHeight="1">
      <c r="A21" s="38"/>
      <c r="B21" s="39"/>
      <c r="C21" s="223" t="s">
        <v>433</v>
      </c>
      <c r="D21" s="38"/>
      <c r="E21" s="38"/>
      <c r="F21" s="38"/>
      <c r="G21" s="38"/>
      <c r="H21" s="39"/>
    </row>
    <row r="22" s="2" customFormat="1" ht="16.8" customHeight="1">
      <c r="A22" s="38"/>
      <c r="B22" s="39"/>
      <c r="C22" s="221" t="s">
        <v>407</v>
      </c>
      <c r="D22" s="221" t="s">
        <v>408</v>
      </c>
      <c r="E22" s="19" t="s">
        <v>83</v>
      </c>
      <c r="F22" s="222">
        <v>9.7699999999999996</v>
      </c>
      <c r="G22" s="38"/>
      <c r="H22" s="39"/>
    </row>
    <row r="23" s="2" customFormat="1" ht="16.8" customHeight="1">
      <c r="A23" s="38"/>
      <c r="B23" s="39"/>
      <c r="C23" s="217" t="s">
        <v>91</v>
      </c>
      <c r="D23" s="218" t="s">
        <v>92</v>
      </c>
      <c r="E23" s="219" t="s">
        <v>83</v>
      </c>
      <c r="F23" s="220">
        <v>6.5759999999999996</v>
      </c>
      <c r="G23" s="38"/>
      <c r="H23" s="39"/>
    </row>
    <row r="24" s="2" customFormat="1" ht="16.8" customHeight="1">
      <c r="A24" s="38"/>
      <c r="B24" s="39"/>
      <c r="C24" s="221" t="s">
        <v>1</v>
      </c>
      <c r="D24" s="221" t="s">
        <v>438</v>
      </c>
      <c r="E24" s="19" t="s">
        <v>1</v>
      </c>
      <c r="F24" s="222">
        <v>6.5759999999999996</v>
      </c>
      <c r="G24" s="38"/>
      <c r="H24" s="39"/>
    </row>
    <row r="25" s="2" customFormat="1" ht="16.8" customHeight="1">
      <c r="A25" s="38"/>
      <c r="B25" s="39"/>
      <c r="C25" s="223" t="s">
        <v>433</v>
      </c>
      <c r="D25" s="38"/>
      <c r="E25" s="38"/>
      <c r="F25" s="38"/>
      <c r="G25" s="38"/>
      <c r="H25" s="39"/>
    </row>
    <row r="26" s="2" customFormat="1" ht="16.8" customHeight="1">
      <c r="A26" s="38"/>
      <c r="B26" s="39"/>
      <c r="C26" s="221" t="s">
        <v>396</v>
      </c>
      <c r="D26" s="221" t="s">
        <v>397</v>
      </c>
      <c r="E26" s="19" t="s">
        <v>83</v>
      </c>
      <c r="F26" s="222">
        <v>8.5760000000000005</v>
      </c>
      <c r="G26" s="38"/>
      <c r="H26" s="39"/>
    </row>
    <row r="27" s="2" customFormat="1" ht="16.8" customHeight="1">
      <c r="A27" s="38"/>
      <c r="B27" s="39"/>
      <c r="C27" s="217" t="s">
        <v>94</v>
      </c>
      <c r="D27" s="218" t="s">
        <v>95</v>
      </c>
      <c r="E27" s="219" t="s">
        <v>83</v>
      </c>
      <c r="F27" s="220">
        <v>403.14499999999998</v>
      </c>
      <c r="G27" s="38"/>
      <c r="H27" s="39"/>
    </row>
    <row r="28" s="2" customFormat="1" ht="16.8" customHeight="1">
      <c r="A28" s="38"/>
      <c r="B28" s="39"/>
      <c r="C28" s="221" t="s">
        <v>1</v>
      </c>
      <c r="D28" s="221" t="s">
        <v>439</v>
      </c>
      <c r="E28" s="19" t="s">
        <v>1</v>
      </c>
      <c r="F28" s="222">
        <v>74.099999999999994</v>
      </c>
      <c r="G28" s="38"/>
      <c r="H28" s="39"/>
    </row>
    <row r="29" s="2" customFormat="1" ht="16.8" customHeight="1">
      <c r="A29" s="38"/>
      <c r="B29" s="39"/>
      <c r="C29" s="221" t="s">
        <v>1</v>
      </c>
      <c r="D29" s="221" t="s">
        <v>440</v>
      </c>
      <c r="E29" s="19" t="s">
        <v>1</v>
      </c>
      <c r="F29" s="222">
        <v>14.960000000000001</v>
      </c>
      <c r="G29" s="38"/>
      <c r="H29" s="39"/>
    </row>
    <row r="30" s="2" customFormat="1" ht="16.8" customHeight="1">
      <c r="A30" s="38"/>
      <c r="B30" s="39"/>
      <c r="C30" s="221" t="s">
        <v>1</v>
      </c>
      <c r="D30" s="221" t="s">
        <v>441</v>
      </c>
      <c r="E30" s="19" t="s">
        <v>1</v>
      </c>
      <c r="F30" s="222">
        <v>40.119999999999997</v>
      </c>
      <c r="G30" s="38"/>
      <c r="H30" s="39"/>
    </row>
    <row r="31" s="2" customFormat="1" ht="16.8" customHeight="1">
      <c r="A31" s="38"/>
      <c r="B31" s="39"/>
      <c r="C31" s="221" t="s">
        <v>1</v>
      </c>
      <c r="D31" s="221" t="s">
        <v>442</v>
      </c>
      <c r="E31" s="19" t="s">
        <v>1</v>
      </c>
      <c r="F31" s="222">
        <v>140.40000000000001</v>
      </c>
      <c r="G31" s="38"/>
      <c r="H31" s="39"/>
    </row>
    <row r="32" s="2" customFormat="1" ht="16.8" customHeight="1">
      <c r="A32" s="38"/>
      <c r="B32" s="39"/>
      <c r="C32" s="221" t="s">
        <v>1</v>
      </c>
      <c r="D32" s="221" t="s">
        <v>443</v>
      </c>
      <c r="E32" s="19" t="s">
        <v>1</v>
      </c>
      <c r="F32" s="222">
        <v>117.58499999999999</v>
      </c>
      <c r="G32" s="38"/>
      <c r="H32" s="39"/>
    </row>
    <row r="33" s="2" customFormat="1" ht="16.8" customHeight="1">
      <c r="A33" s="38"/>
      <c r="B33" s="39"/>
      <c r="C33" s="221" t="s">
        <v>1</v>
      </c>
      <c r="D33" s="221" t="s">
        <v>444</v>
      </c>
      <c r="E33" s="19" t="s">
        <v>1</v>
      </c>
      <c r="F33" s="222">
        <v>15.98</v>
      </c>
      <c r="G33" s="38"/>
      <c r="H33" s="39"/>
    </row>
    <row r="34" s="2" customFormat="1" ht="16.8" customHeight="1">
      <c r="A34" s="38"/>
      <c r="B34" s="39"/>
      <c r="C34" s="221" t="s">
        <v>1</v>
      </c>
      <c r="D34" s="221" t="s">
        <v>228</v>
      </c>
      <c r="E34" s="19" t="s">
        <v>1</v>
      </c>
      <c r="F34" s="222">
        <v>403.14499999999998</v>
      </c>
      <c r="G34" s="38"/>
      <c r="H34" s="39"/>
    </row>
    <row r="35" s="2" customFormat="1" ht="16.8" customHeight="1">
      <c r="A35" s="38"/>
      <c r="B35" s="39"/>
      <c r="C35" s="223" t="s">
        <v>433</v>
      </c>
      <c r="D35" s="38"/>
      <c r="E35" s="38"/>
      <c r="F35" s="38"/>
      <c r="G35" s="38"/>
      <c r="H35" s="39"/>
    </row>
    <row r="36" s="2" customFormat="1" ht="16.8" customHeight="1">
      <c r="A36" s="38"/>
      <c r="B36" s="39"/>
      <c r="C36" s="221" t="s">
        <v>163</v>
      </c>
      <c r="D36" s="221" t="s">
        <v>164</v>
      </c>
      <c r="E36" s="19" t="s">
        <v>83</v>
      </c>
      <c r="F36" s="222">
        <v>423.30200000000002</v>
      </c>
      <c r="G36" s="38"/>
      <c r="H36" s="39"/>
    </row>
    <row r="37" s="2" customFormat="1" ht="16.8" customHeight="1">
      <c r="A37" s="38"/>
      <c r="B37" s="39"/>
      <c r="C37" s="217" t="s">
        <v>97</v>
      </c>
      <c r="D37" s="218" t="s">
        <v>98</v>
      </c>
      <c r="E37" s="219" t="s">
        <v>83</v>
      </c>
      <c r="F37" s="220">
        <v>35.310000000000002</v>
      </c>
      <c r="G37" s="38"/>
      <c r="H37" s="39"/>
    </row>
    <row r="38" s="2" customFormat="1" ht="16.8" customHeight="1">
      <c r="A38" s="38"/>
      <c r="B38" s="39"/>
      <c r="C38" s="221" t="s">
        <v>1</v>
      </c>
      <c r="D38" s="221" t="s">
        <v>445</v>
      </c>
      <c r="E38" s="19" t="s">
        <v>1</v>
      </c>
      <c r="F38" s="222">
        <v>20.949999999999999</v>
      </c>
      <c r="G38" s="38"/>
      <c r="H38" s="39"/>
    </row>
    <row r="39" s="2" customFormat="1" ht="16.8" customHeight="1">
      <c r="A39" s="38"/>
      <c r="B39" s="39"/>
      <c r="C39" s="221" t="s">
        <v>1</v>
      </c>
      <c r="D39" s="221" t="s">
        <v>446</v>
      </c>
      <c r="E39" s="19" t="s">
        <v>1</v>
      </c>
      <c r="F39" s="222">
        <v>3.1200000000000001</v>
      </c>
      <c r="G39" s="38"/>
      <c r="H39" s="39"/>
    </row>
    <row r="40" s="2" customFormat="1" ht="16.8" customHeight="1">
      <c r="A40" s="38"/>
      <c r="B40" s="39"/>
      <c r="C40" s="221" t="s">
        <v>1</v>
      </c>
      <c r="D40" s="221" t="s">
        <v>447</v>
      </c>
      <c r="E40" s="19" t="s">
        <v>1</v>
      </c>
      <c r="F40" s="222">
        <v>11.24</v>
      </c>
      <c r="G40" s="38"/>
      <c r="H40" s="39"/>
    </row>
    <row r="41" s="2" customFormat="1" ht="16.8" customHeight="1">
      <c r="A41" s="38"/>
      <c r="B41" s="39"/>
      <c r="C41" s="221" t="s">
        <v>1</v>
      </c>
      <c r="D41" s="221" t="s">
        <v>228</v>
      </c>
      <c r="E41" s="19" t="s">
        <v>1</v>
      </c>
      <c r="F41" s="222">
        <v>35.310000000000002</v>
      </c>
      <c r="G41" s="38"/>
      <c r="H41" s="39"/>
    </row>
    <row r="42" s="2" customFormat="1" ht="16.8" customHeight="1">
      <c r="A42" s="38"/>
      <c r="B42" s="39"/>
      <c r="C42" s="223" t="s">
        <v>433</v>
      </c>
      <c r="D42" s="38"/>
      <c r="E42" s="38"/>
      <c r="F42" s="38"/>
      <c r="G42" s="38"/>
      <c r="H42" s="39"/>
    </row>
    <row r="43" s="2" customFormat="1" ht="16.8" customHeight="1">
      <c r="A43" s="38"/>
      <c r="B43" s="39"/>
      <c r="C43" s="221" t="s">
        <v>403</v>
      </c>
      <c r="D43" s="221" t="s">
        <v>404</v>
      </c>
      <c r="E43" s="19" t="s">
        <v>83</v>
      </c>
      <c r="F43" s="222">
        <v>35.310000000000002</v>
      </c>
      <c r="G43" s="38"/>
      <c r="H43" s="39"/>
    </row>
    <row r="44" s="2" customFormat="1" ht="7.44" customHeight="1">
      <c r="A44" s="38"/>
      <c r="B44" s="60"/>
      <c r="C44" s="61"/>
      <c r="D44" s="61"/>
      <c r="E44" s="61"/>
      <c r="F44" s="61"/>
      <c r="G44" s="61"/>
      <c r="H44" s="39"/>
    </row>
    <row r="45" s="2" customFormat="1">
      <c r="A45" s="38"/>
      <c r="B45" s="38"/>
      <c r="C45" s="38"/>
      <c r="D45" s="38"/>
      <c r="E45" s="38"/>
      <c r="F45" s="38"/>
      <c r="G45" s="38"/>
      <c r="H45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 Hlušek</dc:creator>
  <cp:lastModifiedBy>Michael Hlušek</cp:lastModifiedBy>
  <dcterms:created xsi:type="dcterms:W3CDTF">2024-06-05T06:40:07Z</dcterms:created>
  <dcterms:modified xsi:type="dcterms:W3CDTF">2024-06-05T06:40:10Z</dcterms:modified>
</cp:coreProperties>
</file>